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Zeleznice\_V_DPN KAMNIŠKA\02_POGODBE\07_SKUPNA PN ŠV-PIZ in OP in SP\06_ponovni popravki po pripombah DRSI\"/>
    </mc:Choice>
  </mc:AlternateContent>
  <bookViews>
    <workbookView xWindow="0" yWindow="0" windowWidth="28800" windowHeight="12300"/>
  </bookViews>
  <sheets>
    <sheet name="Priloga 1" sheetId="1" r:id="rId1"/>
    <sheet name="Priloga 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3" i="2" l="1"/>
  <c r="G63" i="1" l="1"/>
  <c r="F57" i="2"/>
  <c r="F58" i="2"/>
  <c r="F59" i="2"/>
  <c r="F60" i="2"/>
  <c r="F61" i="2"/>
  <c r="F62" i="2"/>
  <c r="F56" i="2"/>
  <c r="F45" i="2"/>
  <c r="F46" i="2"/>
  <c r="F47" i="2"/>
  <c r="F48" i="2"/>
  <c r="F49" i="2"/>
  <c r="F50" i="2"/>
  <c r="F51" i="2"/>
  <c r="F52" i="2"/>
  <c r="F53" i="2"/>
  <c r="F54" i="2"/>
  <c r="F44" i="2"/>
  <c r="F37" i="2"/>
  <c r="F38" i="2"/>
  <c r="F39" i="2"/>
  <c r="F40" i="2"/>
  <c r="F41" i="2"/>
  <c r="F42" i="2"/>
  <c r="F36" i="2"/>
  <c r="F31" i="2"/>
  <c r="F32" i="2"/>
  <c r="F33" i="2"/>
  <c r="F34" i="2"/>
  <c r="F30" i="2"/>
  <c r="F26" i="2"/>
  <c r="F27" i="2"/>
  <c r="F28" i="2"/>
  <c r="F25" i="2"/>
  <c r="F23" i="2"/>
  <c r="F21" i="2"/>
  <c r="F22" i="2"/>
  <c r="F20" i="2"/>
  <c r="F15" i="2"/>
  <c r="F16" i="2"/>
  <c r="F17" i="2"/>
  <c r="F18" i="2"/>
  <c r="F14" i="2"/>
  <c r="F10" i="2"/>
  <c r="F11" i="2"/>
  <c r="F9" i="2"/>
  <c r="G66" i="1"/>
  <c r="G52" i="1"/>
  <c r="G53" i="1"/>
  <c r="G64" i="1"/>
  <c r="G65" i="1"/>
  <c r="G61" i="1"/>
  <c r="G59" i="1"/>
  <c r="G54" i="1"/>
  <c r="G55" i="1"/>
  <c r="G56" i="1"/>
  <c r="G49" i="1"/>
  <c r="G50" i="1"/>
  <c r="G48" i="1"/>
  <c r="G44" i="1"/>
  <c r="G45" i="1"/>
  <c r="G46" i="1"/>
  <c r="G43" i="1"/>
  <c r="G41" i="1"/>
  <c r="G40" i="1"/>
  <c r="G38" i="1"/>
  <c r="G37" i="1"/>
  <c r="G30" i="1"/>
  <c r="G31" i="1"/>
  <c r="G32" i="1"/>
  <c r="G33" i="1"/>
  <c r="G34" i="1"/>
  <c r="G35" i="1"/>
  <c r="G29" i="1"/>
  <c r="G27" i="1"/>
  <c r="G26" i="1"/>
  <c r="G24" i="1"/>
  <c r="G22" i="1"/>
  <c r="G21" i="1"/>
  <c r="G18" i="1"/>
  <c r="G19" i="1"/>
  <c r="G17" i="1"/>
  <c r="G15" i="1"/>
  <c r="G14" i="1"/>
  <c r="G12" i="1"/>
  <c r="G11" i="1"/>
  <c r="F65" i="2" l="1"/>
  <c r="F66" i="2" s="1"/>
  <c r="F28" i="1" s="1"/>
  <c r="G28" i="1" s="1"/>
  <c r="G58" i="1"/>
  <c r="G67" i="1" l="1"/>
  <c r="G69" i="1" s="1"/>
  <c r="G68" i="1" l="1"/>
</calcChain>
</file>

<file path=xl/sharedStrings.xml><?xml version="1.0" encoding="utf-8"?>
<sst xmlns="http://schemas.openxmlformats.org/spreadsheetml/2006/main" count="284" uniqueCount="203">
  <si>
    <t>Ponudnik mora izpolniti spodnjo tabelo, kjer za vsako od faz opredeli ceno na enoto ter skupno vrednost za posamezne vsebinske sklope. Obračun postavk, ki so opredeljene na km ali uro, se izvede po dejansko izvedenih delih. Vsa dela, ki so zajeta v projektni nalogi oziroma sledijo iz veljavne zakonodaje in niso posebej specificirana, so zajeta v enotnih cenah ponudbenega predračuna. Končna - skupna ponudbena cena mora vsebovati skupno vrednost del v evrih in davek na dodano vrednost.</t>
  </si>
  <si>
    <t>Aktivnost</t>
  </si>
  <si>
    <t>enota</t>
  </si>
  <si>
    <t>št. enot</t>
  </si>
  <si>
    <t>cena / enoto</t>
  </si>
  <si>
    <t>cena</t>
  </si>
  <si>
    <t>1.</t>
  </si>
  <si>
    <t>VODENJE NALOGE IN KOORDINACIJE</t>
  </si>
  <si>
    <t>Vodenje naloge (koordinacija izdelovalcev ŠV/PIZ, SP, OP in geodezija) - izdelovalec ŠV/PIZ</t>
  </si>
  <si>
    <t>kom</t>
  </si>
  <si>
    <t>Redne koordinacije z naročnikom, MzI, MOP, NUP, CIV in inženirjem ter priprava zabeležk</t>
  </si>
  <si>
    <t>ura</t>
  </si>
  <si>
    <t>2.</t>
  </si>
  <si>
    <t>PREDHODNA DELA</t>
  </si>
  <si>
    <t>Pregled izdelane dokumentacije, izdelava analize obstoječega stanja in dokumentacije ter izdelava podrobnega terminskega plana</t>
  </si>
  <si>
    <t xml:space="preserve">Problemska karta in usmeritve projektantu za izdelavo strokovnih podlag </t>
  </si>
  <si>
    <t>3.</t>
  </si>
  <si>
    <t>PREDHODNE PREVERITVE IN OPTIMIZACIJE</t>
  </si>
  <si>
    <t>Elaborat preveritev na območju Preserij pri Radomljah (2 varianti, dolžina proge skupaj približno 12 km, vključno z vsemi povezanimi ureditvami)</t>
  </si>
  <si>
    <t>Elaborat preveritev na območju Domžal (5 variant, dolžina proge skupaj približno 23 km, vključno z vsemi povezanimi ureditvami)</t>
  </si>
  <si>
    <t>Elaborat optimizacij na trasi proge (dodatne preliminarne projektne preveritve, povezne ureditve …) (dolžina proge skupaj približno 14 km, vključno z vsemi povezanimi ureditvami)</t>
  </si>
  <si>
    <t>4.</t>
  </si>
  <si>
    <t>PODLAGE IN GRADIVO ZA PRIDOBITEV DOPOLNJENIH SMERNIC NUP IN DOPOLNITEV ANALIZE SMERNIC</t>
  </si>
  <si>
    <t>Podlage za pridobitev dopolnjenih smernic in izdelava gradiva za pridobitev dopolnjenih smernic NUP (če se izkaže za potrebno)</t>
  </si>
  <si>
    <t>Usklajevanje z NUP, dopolnitev Analize smernic z morebitnimi dodatnimi smernicami (če se izkaže za potrebno) in dopolnitev problemske karte</t>
  </si>
  <si>
    <t>5.</t>
  </si>
  <si>
    <t xml:space="preserve">ELABORAT ZA SPREJEM ZAČASNIH UKREPOV ZA ZAVAROVANJE PROSTORSKEGA NAČRTOVANJA </t>
  </si>
  <si>
    <t>Elaborat za sprejem začasnih ukrepov za zavarovanje prostorskega načrtovanja</t>
  </si>
  <si>
    <t>6.</t>
  </si>
  <si>
    <t>STROKOVNE PODLAGE ZA ŠV/PIZ</t>
  </si>
  <si>
    <t>Gradbeno tehnične rešitve trase (podrobnejše obdelane idejne rešitve za nadgradnjo železniške proge z vsemi povezanimi ureditvami in projektantskim predračunom)</t>
  </si>
  <si>
    <t>km</t>
  </si>
  <si>
    <t>Elaborat faznosti in etapnosti gradnje, izhodiščnih rešitev za izvedbo po VDJK in rešitev za uskladitev z drugimi projekti na obravnavanem območju</t>
  </si>
  <si>
    <t>Strokovne podlage s področja upravljanja z vodami skladno s splošnimi in posebnimi smernicami DRSV (januar 2022)</t>
  </si>
  <si>
    <t>Analiza tveganja za onesnaženje vodnega telesa podzemne vode</t>
  </si>
  <si>
    <t>Elaborat načinov ravnanja z viški zemeljskih izkopov</t>
  </si>
  <si>
    <t>Ocena obremenitve s hrupom s predlogom protihrupnih ukrepov za vse variantne rešitve</t>
  </si>
  <si>
    <t>Ocena tveganja za nesreče (vključno z oceno tveganja za požare)</t>
  </si>
  <si>
    <t>Elaborat vplivov elektromagnetnega sevanja</t>
  </si>
  <si>
    <t>3D vizualizacija</t>
  </si>
  <si>
    <t>7.</t>
  </si>
  <si>
    <t>PROMETNI IN PROMETNO TEHNOLOŠKI ELABORAT TER VREDNOTENJE</t>
  </si>
  <si>
    <t>Prometni in prometno tehnološki elaborat</t>
  </si>
  <si>
    <t>Vrednotenje variant s funkcionalnega in ekonomskega vidika za potrebe izdelave ŠV/PIZ (predvidoma 10 variant)</t>
  </si>
  <si>
    <t>8.</t>
  </si>
  <si>
    <t>RAZVOJNO URBANISTIČNI ELABORAT IN VREDNOTENJE</t>
  </si>
  <si>
    <t>Razvojno urbanistični elaborat (RUE)</t>
  </si>
  <si>
    <t>Vrednotenje variant s prostorskega vidika za potrebe izdelave ŠV/PIZ (predvidoma 10 variant)</t>
  </si>
  <si>
    <t>9.</t>
  </si>
  <si>
    <t>OKOLJSKO POROČILO, ANALIZE IN VREDNOTENJE</t>
  </si>
  <si>
    <t>Okoljsko poročilo</t>
  </si>
  <si>
    <t>Analiza posegov na kmetijska zemljišča</t>
  </si>
  <si>
    <t>Analiza odpornosti projekta na podnebne spremembe</t>
  </si>
  <si>
    <t>Vrednotenje variant z okoljskega vidika za potrebe izdelave ŠV/PIZ (predvidoma 10 variant)</t>
  </si>
  <si>
    <t>10.</t>
  </si>
  <si>
    <t>ŠTUDIJA VARIANT / PREDINVESTICIJSKA ZASNOVA</t>
  </si>
  <si>
    <t>Metodologija vrednotenja in medsebojne primerjave variant</t>
  </si>
  <si>
    <t>Sintezno vrednotenje in usmeritve za nadaljnje delo (predvidoma 10 variant)</t>
  </si>
  <si>
    <t>ŠV/PIZ</t>
  </si>
  <si>
    <t>11.</t>
  </si>
  <si>
    <t>JAVNA OBJAVA, JAVNA RAZGRNITEV IN JAVNE OBRAVNAVE STROKOVNIH PODLAG, OKOLJSKEGA POROČILA IN ŠV/PIZ</t>
  </si>
  <si>
    <t>Predstavitvena gradiva za javno objavo ŠV/PIZ z okoljskim poročilom in vsemi strokovnimi podlagami v PIS in morebitna predstavitev NUP (oz. javnosti) ter udeležba na javnih predstavitvah/obravnavah</t>
  </si>
  <si>
    <t>Pregled pripomb in predlogov, podanih v času javne objave/razgrnitve, mnenj lokalne skupnosti, priprava stališč, izdelava morebitno potrebnih dodatnih preveritev</t>
  </si>
  <si>
    <t>Pregled in priprava povzetkov prvih mnenj NUP, podanih v času javne objave/razgrnitve, priprava odgovorov in usklajevanje z NUP</t>
  </si>
  <si>
    <t>Dopolnitev in dodatne preveritve vseh strokovnih podlag, okoljskega poročila, ŠV/PIZ in analize smernic po javni objavi/razgrnitvi</t>
  </si>
  <si>
    <t>Poročilo o sprejemljivosti najustreznejše variante v lokalnem okolju</t>
  </si>
  <si>
    <t>12.</t>
  </si>
  <si>
    <t>30 % od aktivnosti 11.1 do 11.3</t>
  </si>
  <si>
    <t>Dopolnitev in dodatne preveritve vseh strokovnih podlag, okoljskega poročila, ŠV/PIZ, analize smernic po javni objavi/razgrnitvi in dopolnitev poročila o sprejemljivosti najustreznejše variante v lokalnem okolju</t>
  </si>
  <si>
    <t>13.</t>
  </si>
  <si>
    <t>PREDLOG NAJUSTREZNEJŠE VARIANTE</t>
  </si>
  <si>
    <t>Sodelovanje pri pripravi gradiv za opredelitev Vlade RS do predloga najustreznejše variante</t>
  </si>
  <si>
    <t>14.</t>
  </si>
  <si>
    <t>PRIPRAVA DRUGIH GRADIV, UTEMELJITEV POROČIL PO PREDHODNEM NAROČILU NAROČNIKA</t>
  </si>
  <si>
    <t>Odgovorni vodja naloge</t>
  </si>
  <si>
    <t>Pomočnik vodje naloge</t>
  </si>
  <si>
    <t>Strokovni sodelavci</t>
  </si>
  <si>
    <t>Ostali kadri (tehniki, administrativna pomoč)</t>
  </si>
  <si>
    <t>Skupaj EUR brez DDV</t>
  </si>
  <si>
    <t>DDV</t>
  </si>
  <si>
    <t>Skupaj EUR z DDV</t>
  </si>
  <si>
    <t>1.1</t>
  </si>
  <si>
    <t>1.2</t>
  </si>
  <si>
    <t>2.2</t>
  </si>
  <si>
    <t>2.1</t>
  </si>
  <si>
    <t>3.1</t>
  </si>
  <si>
    <t>3.2</t>
  </si>
  <si>
    <t>3.3</t>
  </si>
  <si>
    <t>4.1</t>
  </si>
  <si>
    <t>4.2</t>
  </si>
  <si>
    <t>5.1</t>
  </si>
  <si>
    <t>6.1</t>
  </si>
  <si>
    <t>6.2</t>
  </si>
  <si>
    <t>6.3</t>
  </si>
  <si>
    <t>6.4</t>
  </si>
  <si>
    <t>6.5</t>
  </si>
  <si>
    <t>6.6</t>
  </si>
  <si>
    <t>6.7</t>
  </si>
  <si>
    <t>6.8</t>
  </si>
  <si>
    <t>6.9</t>
  </si>
  <si>
    <t>6.10</t>
  </si>
  <si>
    <t>7.1</t>
  </si>
  <si>
    <t>7.2</t>
  </si>
  <si>
    <t>8.2</t>
  </si>
  <si>
    <t>8.1</t>
  </si>
  <si>
    <t>9.1</t>
  </si>
  <si>
    <t>9.2</t>
  </si>
  <si>
    <t>9.3</t>
  </si>
  <si>
    <t>9.4</t>
  </si>
  <si>
    <t>10.1</t>
  </si>
  <si>
    <t>10.2</t>
  </si>
  <si>
    <t>10.3</t>
  </si>
  <si>
    <t>11.1</t>
  </si>
  <si>
    <t>11.2</t>
  </si>
  <si>
    <t>11.3</t>
  </si>
  <si>
    <t>11.4</t>
  </si>
  <si>
    <t>11.5</t>
  </si>
  <si>
    <t>12.1</t>
  </si>
  <si>
    <t>12.2</t>
  </si>
  <si>
    <t>13.1</t>
  </si>
  <si>
    <t>14.1</t>
  </si>
  <si>
    <t>14.2</t>
  </si>
  <si>
    <t>14.3</t>
  </si>
  <si>
    <t>14.4</t>
  </si>
  <si>
    <r>
      <t>Priloga</t>
    </r>
    <r>
      <rPr>
        <b/>
        <sz val="10"/>
        <color rgb="FF000000"/>
        <rFont val="Arial"/>
        <family val="2"/>
        <charset val="238"/>
      </rPr>
      <t xml:space="preserve"> 2: PREDLOG PROGRAMA geološko-geotehniških in hidrogeoloških raziskav za ŠV/PIZ za nadgradnjo železniške proge št. 21 Ljubljana Šiška–Kamnik Graben</t>
    </r>
    <r>
      <rPr>
        <b/>
        <sz val="10"/>
        <color theme="1"/>
        <rFont val="Arial"/>
        <family val="2"/>
        <charset val="238"/>
      </rPr>
      <t xml:space="preserve"> </t>
    </r>
  </si>
  <si>
    <t>PREDVIDENA DELA</t>
  </si>
  <si>
    <t>ENOTA</t>
  </si>
  <si>
    <t>KOLIČINA</t>
  </si>
  <si>
    <t>CENA</t>
  </si>
  <si>
    <t xml:space="preserve">ZNESEK </t>
  </si>
  <si>
    <t>(brez DDV)</t>
  </si>
  <si>
    <t xml:space="preserve">I. VRTALNA DELA         </t>
  </si>
  <si>
    <t>Prevozi vrtalnih garnitur in opreme</t>
  </si>
  <si>
    <t>kos</t>
  </si>
  <si>
    <t xml:space="preserve">Formiranje delovišča </t>
  </si>
  <si>
    <t>kpl.</t>
  </si>
  <si>
    <t>Premiki med vrtinami - srednji (transport)</t>
  </si>
  <si>
    <r>
      <t xml:space="preserve">Število vrtin - trasa, nadvozi, podvozi, podhodi, mostovi   </t>
    </r>
    <r>
      <rPr>
        <sz val="10"/>
        <color theme="1"/>
        <rFont val="Arial"/>
        <family val="2"/>
        <charset val="238"/>
      </rPr>
      <t xml:space="preserve">                </t>
    </r>
  </si>
  <si>
    <t>11 vrtin do 15 m = 150 m</t>
  </si>
  <si>
    <t>(11 vrtin, skupna dolžina 150 m)</t>
  </si>
  <si>
    <t>Dolžina vrtin - v zemljinah (glina, melj, pesek)</t>
  </si>
  <si>
    <t>m</t>
  </si>
  <si>
    <t xml:space="preserve">                      - v produ, gušču, prepereli hribini </t>
  </si>
  <si>
    <t xml:space="preserve">                      - v hribini z enojnim jedrnikom (kamnini)</t>
  </si>
  <si>
    <t xml:space="preserve">                      - povrtavanje</t>
  </si>
  <si>
    <t xml:space="preserve">                      - cevitev vrtin</t>
  </si>
  <si>
    <t>Druga terenska dela</t>
  </si>
  <si>
    <t>Pomoč vrtalne ekipe pri meritvah</t>
  </si>
  <si>
    <t>ur</t>
  </si>
  <si>
    <t xml:space="preserve">Odvzem vzorcev:     kategorija A                           </t>
  </si>
  <si>
    <t xml:space="preserve">                                  kategorija B,C</t>
  </si>
  <si>
    <t>Sondažni izkopi globine 3 m – izvedba in organizacija</t>
  </si>
  <si>
    <t xml:space="preserve">II. GEOTEHNIČNE MERITVE V VRTINAH </t>
  </si>
  <si>
    <t>Meritev Evd s krožno ploščo</t>
  </si>
  <si>
    <t>Meritve s presiometrom OYO (3 meritve na odsek) ali Menard</t>
  </si>
  <si>
    <t>Izvedba SPT (pribl. 3 SPT / vrtino)</t>
  </si>
  <si>
    <t xml:space="preserve">Izvedba črpalnega testa ali nalivalnega testa </t>
  </si>
  <si>
    <t>Drugo:</t>
  </si>
  <si>
    <t xml:space="preserve">- izvedba težkega dinamičnega penetrometra DPSH  </t>
  </si>
  <si>
    <t xml:space="preserve">- izvedba CPTu sondiranja </t>
  </si>
  <si>
    <t xml:space="preserve">- izvedba disipacije </t>
  </si>
  <si>
    <t>- vgradnja piezometrov (globine 15 m; cevitev, izdelava ustja, pokrova in obešanke, aktivacija)</t>
  </si>
  <si>
    <t>- dobava in vgradnja kontinuiranih merilnikov nivoja vode, meritve</t>
  </si>
  <si>
    <t xml:space="preserve">III. GEOTEHNIČNA DELA NA POVRŠINI </t>
  </si>
  <si>
    <t>Geodetski posnetki ustja vrtin, sondažnih izkopov, DPSH, CPTu …</t>
  </si>
  <si>
    <t>Lociranje vrtin, geološka in geotehnična spremljava z</t>
  </si>
  <si>
    <t>dan/inž</t>
  </si>
  <si>
    <t>odvzemi vzorcev in popisi jeder vrtin in sondažnih izkopov</t>
  </si>
  <si>
    <t>dan/teh</t>
  </si>
  <si>
    <t>Inženirsko-geološko kartiranje</t>
  </si>
  <si>
    <t xml:space="preserve">Vodenje raziskav s pridobivanjem soglasij lastnikov, zakoličbe obstoječih vodov </t>
  </si>
  <si>
    <t>Ureditev vseh potrebnih dovoljenj in soglasij (SŽ, DRSV …)</t>
  </si>
  <si>
    <t>Progovni čuvaj v času izvedbe del na območju železnice</t>
  </si>
  <si>
    <t xml:space="preserve">IV. LABORATORIJSKE PREISKAVE                     </t>
  </si>
  <si>
    <t>Naravna vlažnost</t>
  </si>
  <si>
    <t>Konsistenca</t>
  </si>
  <si>
    <t>Prostorninska teža</t>
  </si>
  <si>
    <t>Strižne karakteristike – drenirano stanje</t>
  </si>
  <si>
    <t>Strižne karakteristike – nedrenirano stanje</t>
  </si>
  <si>
    <t xml:space="preserve">Stisljivost v edometru </t>
  </si>
  <si>
    <t>Sejalna analiza</t>
  </si>
  <si>
    <t>Vodoprepustnost</t>
  </si>
  <si>
    <t>Enoosna tlačna trdnost</t>
  </si>
  <si>
    <t>Točkovni trdnostni indeks (1 kom - 3 kosi)</t>
  </si>
  <si>
    <t>Poročilo o lab. preiskavah</t>
  </si>
  <si>
    <t>V. IZDELAVA PROJEKTNE DOKUMENTACIJE ZA NIVO ŠV</t>
  </si>
  <si>
    <t xml:space="preserve">Pregled arhivske dokumentacije </t>
  </si>
  <si>
    <t>Izdelava inženirsko – geološke karte z lokacijami preiskav</t>
  </si>
  <si>
    <t>Izdelava vzdolžnega in prečnih inženirsko – geoloških profilov</t>
  </si>
  <si>
    <t>Izris GG profilov vrtin in sondažnih izkopov</t>
  </si>
  <si>
    <t>Stabilnostne analize in izračun posedkov - trasa</t>
  </si>
  <si>
    <t>Geološko geotehnični elaborat za traso, prepuste in objekte</t>
  </si>
  <si>
    <t>Hidrogeološki elaborat z oceno tveganja</t>
  </si>
  <si>
    <t>VI. DRUGA DELA</t>
  </si>
  <si>
    <t>Materialni stroški (kopiranje, javne predstavitve …)</t>
  </si>
  <si>
    <t>%</t>
  </si>
  <si>
    <t>SKUPAJ (brez DDV)</t>
  </si>
  <si>
    <r>
      <t xml:space="preserve">PONOVNA JAVNA OBJAVA, JAVNA RAZGRNITEV IN JAVNE OBRAVNAVE DOPOLNJENIH STROKOVNIH PODLAG, OKOLJSKEGA POROČILA IN ŠV/PIZ </t>
    </r>
    <r>
      <rPr>
        <sz val="10"/>
        <rFont val="Arial"/>
        <family val="2"/>
        <charset val="238"/>
      </rPr>
      <t>(če se izkaže za potrebno)</t>
    </r>
  </si>
  <si>
    <r>
      <t xml:space="preserve">Vse aktivnosti v zvezi s </t>
    </r>
    <r>
      <rPr>
        <b/>
        <sz val="10"/>
        <rFont val="Arial"/>
        <family val="2"/>
        <charset val="238"/>
      </rPr>
      <t xml:space="preserve">ponovno javno objavo </t>
    </r>
    <r>
      <rPr>
        <sz val="10"/>
        <rFont val="Arial"/>
        <family val="2"/>
        <charset val="238"/>
      </rPr>
      <t xml:space="preserve">dopolnjenih strokovnih podlag, okoljskega poročila in ŠV/PIZ (če se izkaže za potrebno) </t>
    </r>
  </si>
  <si>
    <t>Projektna naloga za izdelavo strokovnih podlag, okoljskega poročila in študije variant / predinvesticijske zasnove za nadgradnjo železniške proge Ljubljana Šiška–Kamnik Graben</t>
  </si>
  <si>
    <t>Geološko-geotehnični elaborat in hidrogeološka analiza (znesek iz Priloge 2: Predlog programa geološko-geotehniških in hidrogeoloških raziskav)</t>
  </si>
  <si>
    <r>
      <t>Opombe: 
- Če bo število obravnavanih variant v ŠV/PIZ manjše od 10 se šteje, da znašajo fiksni stroški izdelave ŠV/PIZ 50 %, nadalje pa vsaka obravnavana varianta 5 % ponudbene vrednosti.
- Vsa dela, ki so zajeta v projektni nalogi oziroma sledijo iz veljavne zakonodaje in niso posebej specificirana, s</t>
    </r>
    <r>
      <rPr>
        <sz val="11"/>
        <rFont val="Arial"/>
        <family val="2"/>
        <charset val="238"/>
      </rPr>
      <t xml:space="preserve">o zajeta v cenah na enoto ponudbenega predračuna. </t>
    </r>
    <r>
      <rPr>
        <sz val="11"/>
        <color theme="1"/>
        <rFont val="Arial"/>
        <family val="2"/>
        <charset val="238"/>
      </rPr>
      <t xml:space="preserve">
- Koordinacije z naročnikom, MzI, MOP, NUP in inženirjem so navedene v ločeni postavki, vse ostale koordinacije (usklajevanja z inženirjem, projektantom in okoljašem, občinami, lokalnimi skupnostmi itd.), materialni stroški, izdelava končnih izvodov, potni stroški in terenski ogledi pa so vključeni v cenah/enoto pri posamezni fazi/podfazi.
- Obračun se izvede po dejansko izvedenih delih.</t>
    </r>
  </si>
  <si>
    <t xml:space="preserve">Priloga 1: PONUDBENI PREDRAČUN ZA IZDELAVO STROKOVNIH PODLAG, OKOLJSKEGA POROČILA IN ŠTUDIJE VARIANT / PREDINVESTICIJSKE ZASNOVE ZA NADGRADNJO ŽELEZNIŠKE PROGE LJUBLJANA ŠIŠKA–KAMNIK GRABEN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</si>
</sst>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238"/>
      <scheme val="minor"/>
    </font>
    <font>
      <sz val="10"/>
      <color theme="1"/>
      <name val="Arial"/>
      <family val="2"/>
      <charset val="238"/>
    </font>
    <font>
      <b/>
      <sz val="10"/>
      <color theme="1"/>
      <name val="Arial"/>
      <family val="2"/>
      <charset val="238"/>
    </font>
    <font>
      <sz val="10"/>
      <color rgb="FFFF0000"/>
      <name val="Arial"/>
      <family val="2"/>
      <charset val="238"/>
    </font>
    <font>
      <b/>
      <sz val="10"/>
      <color rgb="FF000000"/>
      <name val="Arial"/>
      <family val="2"/>
      <charset val="238"/>
    </font>
    <font>
      <b/>
      <sz val="10"/>
      <color rgb="FFFFFFFF"/>
      <name val="Arial"/>
      <family val="2"/>
      <charset val="238"/>
    </font>
    <font>
      <sz val="10"/>
      <name val="Arial"/>
      <family val="2"/>
      <charset val="238"/>
    </font>
    <font>
      <b/>
      <sz val="10"/>
      <name val="Arial"/>
      <family val="2"/>
      <charset val="238"/>
    </font>
    <font>
      <sz val="11"/>
      <color theme="1"/>
      <name val="Arial"/>
      <family val="2"/>
      <charset val="238"/>
    </font>
    <font>
      <b/>
      <sz val="11"/>
      <color theme="1"/>
      <name val="Arial"/>
      <family val="2"/>
      <charset val="238"/>
    </font>
    <font>
      <sz val="11"/>
      <name val="Arial"/>
      <family val="2"/>
      <charset val="238"/>
    </font>
  </fonts>
  <fills count="7">
    <fill>
      <patternFill patternType="none"/>
    </fill>
    <fill>
      <patternFill patternType="gray125"/>
    </fill>
    <fill>
      <patternFill patternType="solid">
        <fgColor rgb="FFD9D9D9"/>
        <bgColor indexed="64"/>
      </patternFill>
    </fill>
    <fill>
      <patternFill patternType="solid">
        <fgColor theme="7" tint="0.79998168889431442"/>
        <bgColor indexed="64"/>
      </patternFill>
    </fill>
    <fill>
      <patternFill patternType="solid">
        <fgColor theme="0"/>
        <bgColor indexed="64"/>
      </patternFill>
    </fill>
    <fill>
      <patternFill patternType="mediumGray">
        <fgColor rgb="FF000000"/>
        <bgColor rgb="FF5A5A5A"/>
      </patternFill>
    </fill>
    <fill>
      <patternFill patternType="lightGray">
        <fgColor rgb="FF000000"/>
        <bgColor rgb="FFBCBCBC"/>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right/>
      <top style="medium">
        <color indexed="64"/>
      </top>
      <bottom/>
      <diagonal/>
    </border>
  </borders>
  <cellStyleXfs count="1">
    <xf numFmtId="0" fontId="0" fillId="0" borderId="0"/>
  </cellStyleXfs>
  <cellXfs count="107">
    <xf numFmtId="0" fontId="0" fillId="0" borderId="0" xfId="0"/>
    <xf numFmtId="0" fontId="2" fillId="2" borderId="2" xfId="0" applyFont="1" applyFill="1" applyBorder="1" applyAlignment="1">
      <alignment horizontal="center" vertical="center" wrapText="1"/>
    </xf>
    <xf numFmtId="0" fontId="1" fillId="0" borderId="4" xfId="0" applyFont="1" applyBorder="1" applyAlignment="1">
      <alignment horizontal="justify" vertical="center" wrapText="1"/>
    </xf>
    <xf numFmtId="0" fontId="1" fillId="0" borderId="7" xfId="0" applyFont="1" applyBorder="1" applyAlignment="1">
      <alignment horizontal="justify" vertical="center" wrapText="1"/>
    </xf>
    <xf numFmtId="0" fontId="2" fillId="2" borderId="2" xfId="0" applyFont="1" applyFill="1" applyBorder="1" applyAlignment="1">
      <alignment horizontal="justify" vertical="center"/>
    </xf>
    <xf numFmtId="0" fontId="1" fillId="0" borderId="4" xfId="0" applyFont="1" applyBorder="1" applyAlignment="1">
      <alignment horizontal="justify" vertical="center"/>
    </xf>
    <xf numFmtId="0" fontId="1" fillId="0" borderId="7" xfId="0" applyFont="1" applyBorder="1" applyAlignment="1">
      <alignment horizontal="justify" vertical="center"/>
    </xf>
    <xf numFmtId="49" fontId="1" fillId="0" borderId="0" xfId="0" applyNumberFormat="1" applyFont="1" applyAlignment="1">
      <alignment horizontal="justify" vertical="center"/>
    </xf>
    <xf numFmtId="49" fontId="2" fillId="0" borderId="3" xfId="0" applyNumberFormat="1" applyFont="1" applyBorder="1" applyAlignment="1">
      <alignment horizontal="justify" vertical="center" wrapText="1"/>
    </xf>
    <xf numFmtId="49" fontId="1" fillId="0" borderId="3" xfId="0" applyNumberFormat="1" applyFont="1" applyBorder="1" applyAlignment="1">
      <alignment horizontal="justify" vertical="center" wrapText="1"/>
    </xf>
    <xf numFmtId="49" fontId="1" fillId="0" borderId="6" xfId="0" applyNumberFormat="1" applyFont="1" applyBorder="1" applyAlignment="1">
      <alignment horizontal="justify" vertical="center" wrapText="1"/>
    </xf>
    <xf numFmtId="0" fontId="5" fillId="5" borderId="15"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2" fillId="6" borderId="13" xfId="0" applyFont="1" applyFill="1" applyBorder="1" applyAlignment="1">
      <alignment horizontal="justify" vertical="center" wrapText="1"/>
    </xf>
    <xf numFmtId="0" fontId="2" fillId="6" borderId="5" xfId="0" applyFont="1" applyFill="1" applyBorder="1" applyAlignment="1">
      <alignment horizontal="justify" vertical="center" wrapText="1"/>
    </xf>
    <xf numFmtId="0" fontId="2" fillId="6" borderId="5" xfId="0" applyFont="1" applyFill="1" applyBorder="1" applyAlignment="1">
      <alignment horizontal="center" vertical="center" wrapText="1"/>
    </xf>
    <xf numFmtId="0" fontId="2" fillId="6" borderId="5" xfId="0" applyFont="1" applyFill="1" applyBorder="1" applyAlignment="1">
      <alignment horizontal="right" vertical="center" wrapText="1"/>
    </xf>
    <xf numFmtId="0" fontId="1" fillId="0" borderId="13" xfId="0" applyFont="1" applyBorder="1" applyAlignment="1">
      <alignment horizontal="justify"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6" borderId="17" xfId="0" applyFont="1" applyFill="1" applyBorder="1" applyAlignment="1">
      <alignment horizontal="right" vertical="center" wrapText="1"/>
    </xf>
    <xf numFmtId="0" fontId="2" fillId="6" borderId="4" xfId="0" applyFont="1" applyFill="1" applyBorder="1" applyAlignment="1">
      <alignment horizontal="right" vertical="center" wrapText="1"/>
    </xf>
    <xf numFmtId="0" fontId="1" fillId="0" borderId="16" xfId="0" applyFont="1" applyBorder="1" applyAlignment="1">
      <alignment horizontal="justify" vertical="center" wrapText="1"/>
    </xf>
    <xf numFmtId="0" fontId="1" fillId="0" borderId="17" xfId="0" applyFont="1" applyBorder="1" applyAlignment="1">
      <alignment horizontal="center" vertical="center" wrapText="1"/>
    </xf>
    <xf numFmtId="0" fontId="2" fillId="6" borderId="9" xfId="0" applyFont="1" applyFill="1" applyBorder="1" applyAlignment="1">
      <alignment horizontal="center" vertical="center" wrapText="1"/>
    </xf>
    <xf numFmtId="0" fontId="2" fillId="6" borderId="9" xfId="0" applyFont="1" applyFill="1" applyBorder="1" applyAlignment="1">
      <alignment horizontal="right" vertical="center"/>
    </xf>
    <xf numFmtId="0" fontId="2" fillId="6" borderId="2" xfId="0" applyFont="1" applyFill="1" applyBorder="1" applyAlignment="1">
      <alignment horizontal="right" vertical="center"/>
    </xf>
    <xf numFmtId="0" fontId="1" fillId="0" borderId="18" xfId="0" applyFont="1" applyBorder="1" applyAlignment="1">
      <alignment horizontal="center" vertical="center" wrapText="1"/>
    </xf>
    <xf numFmtId="0" fontId="2" fillId="0" borderId="8" xfId="0" applyFont="1" applyBorder="1" applyAlignment="1">
      <alignment horizontal="justify" vertical="center" wrapText="1"/>
    </xf>
    <xf numFmtId="0" fontId="2" fillId="0" borderId="9" xfId="0" applyFont="1" applyBorder="1" applyAlignment="1">
      <alignment horizontal="center" vertical="center" wrapText="1"/>
    </xf>
    <xf numFmtId="0" fontId="2" fillId="0" borderId="5" xfId="0" applyFont="1" applyBorder="1" applyAlignment="1">
      <alignment horizontal="right" vertical="center" wrapText="1"/>
    </xf>
    <xf numFmtId="0" fontId="2" fillId="0" borderId="2" xfId="0" applyFont="1" applyBorder="1" applyAlignment="1">
      <alignment horizontal="right" vertical="center" wrapText="1"/>
    </xf>
    <xf numFmtId="0" fontId="2" fillId="6" borderId="9" xfId="0" applyFont="1" applyFill="1" applyBorder="1" applyAlignment="1">
      <alignment vertical="center"/>
    </xf>
    <xf numFmtId="0" fontId="2" fillId="6" borderId="9" xfId="0" applyFont="1" applyFill="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wrapText="1"/>
    </xf>
    <xf numFmtId="0" fontId="2" fillId="6" borderId="5" xfId="0" applyFont="1" applyFill="1" applyBorder="1" applyAlignment="1">
      <alignment horizontal="justify" vertical="center"/>
    </xf>
    <xf numFmtId="0" fontId="2" fillId="6" borderId="5" xfId="0" applyFont="1" applyFill="1" applyBorder="1" applyAlignment="1">
      <alignment horizontal="center" vertical="center"/>
    </xf>
    <xf numFmtId="0" fontId="2" fillId="6" borderId="5" xfId="0" applyFont="1" applyFill="1" applyBorder="1" applyAlignment="1">
      <alignment horizontal="right" vertical="center"/>
    </xf>
    <xf numFmtId="0" fontId="2" fillId="6" borderId="4" xfId="0" applyFont="1" applyFill="1" applyBorder="1" applyAlignment="1">
      <alignment horizontal="right" vertical="center"/>
    </xf>
    <xf numFmtId="0" fontId="1" fillId="0" borderId="3" xfId="0" applyFont="1" applyBorder="1" applyAlignment="1">
      <alignment horizontal="center" vertical="center"/>
    </xf>
    <xf numFmtId="0" fontId="2" fillId="6" borderId="0" xfId="0" applyFont="1" applyFill="1" applyAlignment="1">
      <alignment horizontal="justify" vertical="center"/>
    </xf>
    <xf numFmtId="0" fontId="2" fillId="6" borderId="0" xfId="0" applyFont="1" applyFill="1" applyAlignment="1">
      <alignment horizontal="center" vertical="center"/>
    </xf>
    <xf numFmtId="0" fontId="2" fillId="6" borderId="0" xfId="0" applyFont="1" applyFill="1" applyAlignment="1">
      <alignment horizontal="right" vertical="center" wrapText="1"/>
    </xf>
    <xf numFmtId="0" fontId="1" fillId="0" borderId="1" xfId="0" applyFont="1" applyBorder="1" applyAlignment="1">
      <alignment horizontal="center" vertical="center" wrapText="1"/>
    </xf>
    <xf numFmtId="0" fontId="2" fillId="6" borderId="13" xfId="0" applyFont="1" applyFill="1" applyBorder="1" applyAlignment="1">
      <alignment vertical="center" wrapText="1"/>
    </xf>
    <xf numFmtId="0" fontId="2" fillId="6" borderId="5" xfId="0" applyFont="1" applyFill="1" applyBorder="1" applyAlignment="1">
      <alignment vertical="center" wrapText="1"/>
    </xf>
    <xf numFmtId="0" fontId="2" fillId="0" borderId="13" xfId="0" applyFont="1" applyBorder="1" applyAlignment="1">
      <alignment horizontal="justify" vertical="center" wrapText="1"/>
    </xf>
    <xf numFmtId="0" fontId="1" fillId="0" borderId="5" xfId="0" applyFont="1" applyBorder="1" applyAlignment="1">
      <alignment horizontal="right" vertical="center" wrapText="1"/>
    </xf>
    <xf numFmtId="0" fontId="0" fillId="0" borderId="0" xfId="0" applyAlignment="1">
      <alignment wrapText="1"/>
    </xf>
    <xf numFmtId="0" fontId="2" fillId="6" borderId="16" xfId="0" applyFont="1" applyFill="1" applyBorder="1" applyAlignment="1">
      <alignment vertical="center" wrapText="1"/>
    </xf>
    <xf numFmtId="0" fontId="2" fillId="6" borderId="8" xfId="0" applyFont="1" applyFill="1" applyBorder="1" applyAlignment="1">
      <alignment vertical="center" wrapText="1"/>
    </xf>
    <xf numFmtId="0" fontId="1" fillId="0" borderId="8" xfId="0" applyFont="1" applyBorder="1" applyAlignment="1">
      <alignment horizontal="justify" vertical="center" wrapText="1"/>
    </xf>
    <xf numFmtId="0" fontId="1" fillId="0" borderId="13" xfId="0" applyFont="1" applyBorder="1" applyAlignment="1">
      <alignment vertical="center" wrapText="1"/>
    </xf>
    <xf numFmtId="0" fontId="6" fillId="0" borderId="4" xfId="0" applyFont="1" applyBorder="1" applyAlignment="1">
      <alignment horizontal="justify" vertical="center" wrapText="1"/>
    </xf>
    <xf numFmtId="0" fontId="6" fillId="0" borderId="4" xfId="0" applyFont="1" applyBorder="1" applyAlignment="1">
      <alignment horizontal="justify" vertical="center"/>
    </xf>
    <xf numFmtId="0" fontId="1" fillId="0" borderId="4" xfId="0" applyFont="1" applyFill="1" applyBorder="1" applyAlignment="1">
      <alignment horizontal="right" vertical="center" wrapText="1"/>
    </xf>
    <xf numFmtId="4" fontId="1" fillId="3" borderId="4" xfId="0" applyNumberFormat="1" applyFont="1" applyFill="1" applyBorder="1" applyAlignment="1" applyProtection="1">
      <alignment horizontal="justify" vertical="center" wrapText="1"/>
      <protection locked="0"/>
    </xf>
    <xf numFmtId="4" fontId="6" fillId="3" borderId="4" xfId="0" applyNumberFormat="1" applyFont="1" applyFill="1" applyBorder="1" applyAlignment="1" applyProtection="1">
      <alignment horizontal="justify" vertical="center" wrapText="1"/>
      <protection locked="0"/>
    </xf>
    <xf numFmtId="4" fontId="2" fillId="3" borderId="4" xfId="0" applyNumberFormat="1" applyFont="1" applyFill="1" applyBorder="1" applyAlignment="1" applyProtection="1">
      <alignment horizontal="justify" vertical="center" wrapText="1"/>
      <protection locked="0"/>
    </xf>
    <xf numFmtId="4" fontId="3" fillId="3" borderId="4" xfId="0" applyNumberFormat="1" applyFont="1" applyFill="1" applyBorder="1" applyAlignment="1" applyProtection="1">
      <alignment horizontal="justify" vertical="center" wrapText="1"/>
      <protection locked="0"/>
    </xf>
    <xf numFmtId="4" fontId="6" fillId="4" borderId="4" xfId="0" applyNumberFormat="1" applyFont="1" applyFill="1" applyBorder="1" applyAlignment="1">
      <alignment horizontal="justify" vertical="center" wrapText="1"/>
    </xf>
    <xf numFmtId="4" fontId="1" fillId="0" borderId="4" xfId="0" applyNumberFormat="1" applyFont="1" applyBorder="1" applyAlignment="1">
      <alignment horizontal="right" vertical="center" wrapText="1"/>
    </xf>
    <xf numFmtId="4" fontId="6" fillId="0" borderId="4" xfId="0" applyNumberFormat="1" applyFont="1" applyBorder="1" applyAlignment="1">
      <alignment horizontal="right" vertical="center" wrapText="1"/>
    </xf>
    <xf numFmtId="2" fontId="1" fillId="0" borderId="4" xfId="0" applyNumberFormat="1" applyFont="1" applyBorder="1" applyAlignment="1">
      <alignment horizontal="right" vertical="center" wrapText="1"/>
    </xf>
    <xf numFmtId="2" fontId="1" fillId="0" borderId="1" xfId="0" applyNumberFormat="1" applyFont="1" applyBorder="1" applyAlignment="1">
      <alignment horizontal="right" vertical="center" wrapText="1"/>
    </xf>
    <xf numFmtId="2" fontId="1" fillId="0" borderId="3" xfId="0" applyNumberFormat="1" applyFont="1" applyBorder="1" applyAlignment="1">
      <alignment horizontal="right" vertical="center" wrapText="1"/>
    </xf>
    <xf numFmtId="2" fontId="1" fillId="0" borderId="6" xfId="0" applyNumberFormat="1" applyFont="1" applyBorder="1" applyAlignment="1">
      <alignment horizontal="right" vertical="center" wrapText="1"/>
    </xf>
    <xf numFmtId="0" fontId="8" fillId="0" borderId="0" xfId="0" applyFont="1"/>
    <xf numFmtId="0" fontId="8" fillId="0" borderId="0" xfId="0" applyFont="1" applyAlignment="1"/>
    <xf numFmtId="49" fontId="1" fillId="2" borderId="1" xfId="0" applyNumberFormat="1" applyFont="1" applyFill="1" applyBorder="1" applyAlignment="1">
      <alignment vertical="center" wrapText="1"/>
    </xf>
    <xf numFmtId="49" fontId="1" fillId="0" borderId="3" xfId="0" applyNumberFormat="1" applyFont="1" applyBorder="1" applyAlignment="1">
      <alignment vertical="center" wrapText="1"/>
    </xf>
    <xf numFmtId="0" fontId="1" fillId="0" borderId="4" xfId="0" applyFont="1" applyBorder="1" applyAlignment="1">
      <alignment vertical="center" wrapText="1"/>
    </xf>
    <xf numFmtId="49" fontId="8" fillId="0" borderId="0" xfId="0" applyNumberFormat="1" applyFont="1"/>
    <xf numFmtId="4" fontId="1" fillId="3" borderId="4" xfId="0" applyNumberFormat="1" applyFont="1" applyFill="1" applyBorder="1" applyAlignment="1" applyProtection="1">
      <alignment horizontal="right" vertical="center" wrapText="1"/>
      <protection locked="0"/>
    </xf>
    <xf numFmtId="4" fontId="1" fillId="3" borderId="4" xfId="0" applyNumberFormat="1" applyFont="1" applyFill="1" applyBorder="1" applyAlignment="1" applyProtection="1">
      <alignment horizontal="right" vertical="center"/>
      <protection locked="0"/>
    </xf>
    <xf numFmtId="4" fontId="1" fillId="3" borderId="2" xfId="0" applyNumberFormat="1" applyFont="1" applyFill="1" applyBorder="1" applyAlignment="1" applyProtection="1">
      <alignment horizontal="right" vertical="center" wrapText="1"/>
      <protection locked="0"/>
    </xf>
    <xf numFmtId="4" fontId="1" fillId="0" borderId="15" xfId="0" applyNumberFormat="1" applyFont="1" applyBorder="1" applyAlignment="1">
      <alignment horizontal="right" vertical="center" wrapText="1"/>
    </xf>
    <xf numFmtId="4" fontId="1" fillId="0" borderId="1" xfId="0" applyNumberFormat="1" applyFont="1" applyBorder="1" applyAlignment="1">
      <alignment horizontal="right" vertical="center" wrapText="1"/>
    </xf>
    <xf numFmtId="4" fontId="1" fillId="0" borderId="4" xfId="0" applyNumberFormat="1" applyFont="1" applyBorder="1" applyAlignment="1">
      <alignment horizontal="right" vertical="center"/>
    </xf>
    <xf numFmtId="4" fontId="2" fillId="0" borderId="3" xfId="0" applyNumberFormat="1" applyFont="1" applyBorder="1" applyAlignment="1">
      <alignment horizontal="right" vertical="center" wrapText="1"/>
    </xf>
    <xf numFmtId="49" fontId="6" fillId="0" borderId="3" xfId="0" applyNumberFormat="1" applyFont="1" applyBorder="1" applyAlignment="1">
      <alignment horizontal="justify" vertical="center" wrapText="1"/>
    </xf>
    <xf numFmtId="4" fontId="1" fillId="3" borderId="6" xfId="0" applyNumberFormat="1" applyFont="1" applyFill="1" applyBorder="1" applyAlignment="1" applyProtection="1">
      <alignment horizontal="justify" vertical="center" wrapText="1"/>
      <protection locked="0"/>
    </xf>
    <xf numFmtId="4" fontId="1" fillId="3" borderId="1" xfId="0" applyNumberFormat="1" applyFont="1" applyFill="1" applyBorder="1" applyAlignment="1" applyProtection="1">
      <alignment horizontal="justify" vertical="center" wrapText="1"/>
      <protection locked="0"/>
    </xf>
    <xf numFmtId="0" fontId="2" fillId="0" borderId="8"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2" xfId="0" applyFont="1" applyBorder="1" applyAlignment="1">
      <alignment horizontal="justify" vertical="center" wrapText="1"/>
    </xf>
    <xf numFmtId="0" fontId="1" fillId="0" borderId="0" xfId="0" applyFont="1" applyAlignment="1">
      <alignment horizontal="left" vertical="center" wrapText="1"/>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49" fontId="9" fillId="0" borderId="0" xfId="0" applyNumberFormat="1" applyFont="1" applyAlignment="1">
      <alignment horizontal="left" vertical="center" wrapText="1"/>
    </xf>
    <xf numFmtId="0" fontId="6" fillId="0" borderId="8" xfId="0" applyFont="1" applyBorder="1" applyAlignment="1">
      <alignment horizontal="justify" vertical="center" wrapText="1"/>
    </xf>
    <xf numFmtId="0" fontId="6" fillId="0" borderId="2" xfId="0" applyFont="1" applyBorder="1" applyAlignment="1">
      <alignment horizontal="justify" vertical="center" wrapText="1"/>
    </xf>
    <xf numFmtId="0" fontId="7" fillId="0" borderId="8" xfId="0" applyFont="1" applyBorder="1" applyAlignment="1">
      <alignment horizontal="justify" vertical="center" wrapText="1"/>
    </xf>
    <xf numFmtId="0" fontId="7" fillId="0" borderId="9" xfId="0" applyFont="1" applyBorder="1" applyAlignment="1">
      <alignment horizontal="justify" vertical="center" wrapText="1"/>
    </xf>
    <xf numFmtId="0" fontId="7" fillId="0" borderId="2"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12" xfId="0" applyFont="1" applyBorder="1" applyAlignment="1">
      <alignment horizontal="justify" vertical="center" wrapText="1"/>
    </xf>
    <xf numFmtId="0" fontId="1" fillId="0" borderId="14" xfId="0" applyFont="1" applyBorder="1" applyAlignment="1">
      <alignment vertical="center" wrapText="1"/>
    </xf>
    <xf numFmtId="0" fontId="1" fillId="0" borderId="19" xfId="0" applyFont="1" applyBorder="1" applyAlignment="1">
      <alignment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5" fillId="5" borderId="14"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1" fillId="6" borderId="5" xfId="0" applyFont="1" applyFill="1" applyBorder="1" applyAlignment="1">
      <alignment horizontal="center" vertical="center"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73"/>
  <sheetViews>
    <sheetView tabSelected="1" topLeftCell="A67" workbookViewId="0">
      <selection activeCell="M54" sqref="M54"/>
    </sheetView>
  </sheetViews>
  <sheetFormatPr defaultRowHeight="14.25" x14ac:dyDescent="0.2"/>
  <cols>
    <col min="1" max="1" width="9.140625" style="68"/>
    <col min="2" max="2" width="9.140625" style="73"/>
    <col min="3" max="3" width="43.28515625" style="69" customWidth="1"/>
    <col min="4" max="5" width="9.140625" style="68"/>
    <col min="6" max="7" width="12.28515625" style="68" customWidth="1"/>
    <col min="8" max="16384" width="9.140625" style="68"/>
  </cols>
  <sheetData>
    <row r="2" spans="2:7" ht="36.75" customHeight="1" x14ac:dyDescent="0.2">
      <c r="B2" s="88" t="s">
        <v>199</v>
      </c>
      <c r="C2" s="88"/>
      <c r="D2" s="88"/>
      <c r="E2" s="88"/>
      <c r="F2" s="88"/>
      <c r="G2" s="88"/>
    </row>
    <row r="4" spans="2:7" ht="60.75" customHeight="1" x14ac:dyDescent="0.2">
      <c r="B4" s="90" t="s">
        <v>202</v>
      </c>
      <c r="C4" s="90"/>
      <c r="D4" s="90"/>
      <c r="E4" s="90"/>
      <c r="F4" s="90"/>
      <c r="G4" s="90"/>
    </row>
    <row r="6" spans="2:7" ht="87.75" customHeight="1" x14ac:dyDescent="0.2">
      <c r="B6" s="87" t="s">
        <v>0</v>
      </c>
      <c r="C6" s="87"/>
      <c r="D6" s="87"/>
      <c r="E6" s="87"/>
      <c r="F6" s="87"/>
      <c r="G6" s="87"/>
    </row>
    <row r="7" spans="2:7" x14ac:dyDescent="0.2">
      <c r="B7" s="7"/>
    </row>
    <row r="8" spans="2:7" ht="15" thickBot="1" x14ac:dyDescent="0.25">
      <c r="B8" s="7"/>
    </row>
    <row r="9" spans="2:7" ht="15" thickBot="1" x14ac:dyDescent="0.25">
      <c r="B9" s="70"/>
      <c r="C9" s="4" t="s">
        <v>1</v>
      </c>
      <c r="D9" s="1" t="s">
        <v>2</v>
      </c>
      <c r="E9" s="1" t="s">
        <v>3</v>
      </c>
      <c r="F9" s="1" t="s">
        <v>4</v>
      </c>
      <c r="G9" s="1" t="s">
        <v>5</v>
      </c>
    </row>
    <row r="10" spans="2:7" ht="15" thickBot="1" x14ac:dyDescent="0.25">
      <c r="B10" s="8" t="s">
        <v>6</v>
      </c>
      <c r="C10" s="84" t="s">
        <v>7</v>
      </c>
      <c r="D10" s="85"/>
      <c r="E10" s="85"/>
      <c r="F10" s="85"/>
      <c r="G10" s="86"/>
    </row>
    <row r="11" spans="2:7" ht="26.25" thickBot="1" x14ac:dyDescent="0.25">
      <c r="B11" s="9" t="s">
        <v>81</v>
      </c>
      <c r="C11" s="5" t="s">
        <v>8</v>
      </c>
      <c r="D11" s="2" t="s">
        <v>9</v>
      </c>
      <c r="E11" s="2">
        <v>1</v>
      </c>
      <c r="F11" s="57"/>
      <c r="G11" s="62">
        <f>F11*E11</f>
        <v>0</v>
      </c>
    </row>
    <row r="12" spans="2:7" ht="26.25" thickBot="1" x14ac:dyDescent="0.25">
      <c r="B12" s="9" t="s">
        <v>82</v>
      </c>
      <c r="C12" s="5" t="s">
        <v>10</v>
      </c>
      <c r="D12" s="2" t="s">
        <v>11</v>
      </c>
      <c r="E12" s="2">
        <v>1000</v>
      </c>
      <c r="F12" s="57"/>
      <c r="G12" s="62">
        <f>F12*E12</f>
        <v>0</v>
      </c>
    </row>
    <row r="13" spans="2:7" ht="15" thickBot="1" x14ac:dyDescent="0.25">
      <c r="B13" s="8" t="s">
        <v>12</v>
      </c>
      <c r="C13" s="84" t="s">
        <v>13</v>
      </c>
      <c r="D13" s="85"/>
      <c r="E13" s="85"/>
      <c r="F13" s="85"/>
      <c r="G13" s="86"/>
    </row>
    <row r="14" spans="2:7" ht="39" thickBot="1" x14ac:dyDescent="0.25">
      <c r="B14" s="9" t="s">
        <v>84</v>
      </c>
      <c r="C14" s="5" t="s">
        <v>14</v>
      </c>
      <c r="D14" s="2" t="s">
        <v>9</v>
      </c>
      <c r="E14" s="2">
        <v>1</v>
      </c>
      <c r="F14" s="57"/>
      <c r="G14" s="62">
        <f>F14*E14</f>
        <v>0</v>
      </c>
    </row>
    <row r="15" spans="2:7" ht="26.25" thickBot="1" x14ac:dyDescent="0.25">
      <c r="B15" s="9" t="s">
        <v>83</v>
      </c>
      <c r="C15" s="5" t="s">
        <v>15</v>
      </c>
      <c r="D15" s="2" t="s">
        <v>9</v>
      </c>
      <c r="E15" s="2">
        <v>1</v>
      </c>
      <c r="F15" s="57"/>
      <c r="G15" s="62">
        <f>F15*E15</f>
        <v>0</v>
      </c>
    </row>
    <row r="16" spans="2:7" ht="15" thickBot="1" x14ac:dyDescent="0.25">
      <c r="B16" s="8" t="s">
        <v>16</v>
      </c>
      <c r="C16" s="84" t="s">
        <v>17</v>
      </c>
      <c r="D16" s="85"/>
      <c r="E16" s="85"/>
      <c r="F16" s="85"/>
      <c r="G16" s="86"/>
    </row>
    <row r="17" spans="2:7" ht="51.75" thickBot="1" x14ac:dyDescent="0.25">
      <c r="B17" s="9" t="s">
        <v>85</v>
      </c>
      <c r="C17" s="5" t="s">
        <v>18</v>
      </c>
      <c r="D17" s="2" t="s">
        <v>9</v>
      </c>
      <c r="E17" s="2">
        <v>1</v>
      </c>
      <c r="F17" s="57"/>
      <c r="G17" s="62">
        <f>F17*E17</f>
        <v>0</v>
      </c>
    </row>
    <row r="18" spans="2:7" ht="39" thickBot="1" x14ac:dyDescent="0.25">
      <c r="B18" s="9" t="s">
        <v>86</v>
      </c>
      <c r="C18" s="5" t="s">
        <v>19</v>
      </c>
      <c r="D18" s="2" t="s">
        <v>9</v>
      </c>
      <c r="E18" s="2">
        <v>1</v>
      </c>
      <c r="F18" s="57"/>
      <c r="G18" s="62">
        <f t="shared" ref="G18:G19" si="0">F18*E18</f>
        <v>0</v>
      </c>
    </row>
    <row r="19" spans="2:7" ht="51.75" thickBot="1" x14ac:dyDescent="0.25">
      <c r="B19" s="9" t="s">
        <v>87</v>
      </c>
      <c r="C19" s="5" t="s">
        <v>20</v>
      </c>
      <c r="D19" s="2" t="s">
        <v>9</v>
      </c>
      <c r="E19" s="2">
        <v>1</v>
      </c>
      <c r="F19" s="57"/>
      <c r="G19" s="62">
        <f t="shared" si="0"/>
        <v>0</v>
      </c>
    </row>
    <row r="20" spans="2:7" ht="38.25" customHeight="1" thickBot="1" x14ac:dyDescent="0.25">
      <c r="B20" s="8" t="s">
        <v>21</v>
      </c>
      <c r="C20" s="84" t="s">
        <v>22</v>
      </c>
      <c r="D20" s="85"/>
      <c r="E20" s="85"/>
      <c r="F20" s="85"/>
      <c r="G20" s="86"/>
    </row>
    <row r="21" spans="2:7" ht="39" thickBot="1" x14ac:dyDescent="0.25">
      <c r="B21" s="9" t="s">
        <v>88</v>
      </c>
      <c r="C21" s="5" t="s">
        <v>23</v>
      </c>
      <c r="D21" s="2" t="s">
        <v>9</v>
      </c>
      <c r="E21" s="2">
        <v>1</v>
      </c>
      <c r="F21" s="57"/>
      <c r="G21" s="62">
        <f>F21*E21</f>
        <v>0</v>
      </c>
    </row>
    <row r="22" spans="2:7" ht="39" thickBot="1" x14ac:dyDescent="0.25">
      <c r="B22" s="9" t="s">
        <v>89</v>
      </c>
      <c r="C22" s="5" t="s">
        <v>24</v>
      </c>
      <c r="D22" s="2" t="s">
        <v>9</v>
      </c>
      <c r="E22" s="2">
        <v>1</v>
      </c>
      <c r="F22" s="57"/>
      <c r="G22" s="62">
        <f>F22*E22</f>
        <v>0</v>
      </c>
    </row>
    <row r="23" spans="2:7" ht="25.5" customHeight="1" thickBot="1" x14ac:dyDescent="0.25">
      <c r="B23" s="8" t="s">
        <v>25</v>
      </c>
      <c r="C23" s="84" t="s">
        <v>26</v>
      </c>
      <c r="D23" s="85"/>
      <c r="E23" s="85"/>
      <c r="F23" s="85"/>
      <c r="G23" s="86"/>
    </row>
    <row r="24" spans="2:7" ht="26.25" thickBot="1" x14ac:dyDescent="0.25">
      <c r="B24" s="9" t="s">
        <v>90</v>
      </c>
      <c r="C24" s="5" t="s">
        <v>27</v>
      </c>
      <c r="D24" s="2" t="s">
        <v>9</v>
      </c>
      <c r="E24" s="2">
        <v>1</v>
      </c>
      <c r="F24" s="57"/>
      <c r="G24" s="62">
        <f>F24*E24</f>
        <v>0</v>
      </c>
    </row>
    <row r="25" spans="2:7" ht="15" thickBot="1" x14ac:dyDescent="0.25">
      <c r="B25" s="8" t="s">
        <v>28</v>
      </c>
      <c r="C25" s="84" t="s">
        <v>29</v>
      </c>
      <c r="D25" s="85"/>
      <c r="E25" s="85"/>
      <c r="F25" s="85"/>
      <c r="G25" s="86"/>
    </row>
    <row r="26" spans="2:7" ht="51.75" thickBot="1" x14ac:dyDescent="0.25">
      <c r="B26" s="9" t="s">
        <v>91</v>
      </c>
      <c r="C26" s="5" t="s">
        <v>30</v>
      </c>
      <c r="D26" s="2" t="s">
        <v>31</v>
      </c>
      <c r="E26" s="2">
        <v>50</v>
      </c>
      <c r="F26" s="60"/>
      <c r="G26" s="63">
        <f>F26*E26</f>
        <v>0</v>
      </c>
    </row>
    <row r="27" spans="2:7" ht="51.75" thickBot="1" x14ac:dyDescent="0.25">
      <c r="B27" s="9" t="s">
        <v>92</v>
      </c>
      <c r="C27" s="5" t="s">
        <v>32</v>
      </c>
      <c r="D27" s="2" t="s">
        <v>9</v>
      </c>
      <c r="E27" s="2">
        <v>1</v>
      </c>
      <c r="F27" s="60"/>
      <c r="G27" s="63">
        <f>F27*E27</f>
        <v>0</v>
      </c>
    </row>
    <row r="28" spans="2:7" ht="39" thickBot="1" x14ac:dyDescent="0.25">
      <c r="B28" s="81" t="s">
        <v>93</v>
      </c>
      <c r="C28" s="55" t="s">
        <v>200</v>
      </c>
      <c r="D28" s="54" t="s">
        <v>9</v>
      </c>
      <c r="E28" s="54">
        <v>1</v>
      </c>
      <c r="F28" s="61">
        <f>'Priloga 2'!F66</f>
        <v>0</v>
      </c>
      <c r="G28" s="63">
        <f>F28*E28</f>
        <v>0</v>
      </c>
    </row>
    <row r="29" spans="2:7" ht="39" thickBot="1" x14ac:dyDescent="0.25">
      <c r="B29" s="9" t="s">
        <v>94</v>
      </c>
      <c r="C29" s="5" t="s">
        <v>33</v>
      </c>
      <c r="D29" s="2" t="s">
        <v>9</v>
      </c>
      <c r="E29" s="2">
        <v>1</v>
      </c>
      <c r="F29" s="60"/>
      <c r="G29" s="63">
        <f>F29*E29</f>
        <v>0</v>
      </c>
    </row>
    <row r="30" spans="2:7" ht="26.25" thickBot="1" x14ac:dyDescent="0.25">
      <c r="B30" s="9" t="s">
        <v>95</v>
      </c>
      <c r="C30" s="5" t="s">
        <v>34</v>
      </c>
      <c r="D30" s="2" t="s">
        <v>9</v>
      </c>
      <c r="E30" s="2">
        <v>1</v>
      </c>
      <c r="F30" s="60"/>
      <c r="G30" s="63">
        <f t="shared" ref="G30:G35" si="1">F30*E30</f>
        <v>0</v>
      </c>
    </row>
    <row r="31" spans="2:7" ht="26.25" thickBot="1" x14ac:dyDescent="0.25">
      <c r="B31" s="9" t="s">
        <v>96</v>
      </c>
      <c r="C31" s="5" t="s">
        <v>35</v>
      </c>
      <c r="D31" s="2" t="s">
        <v>9</v>
      </c>
      <c r="E31" s="2">
        <v>1</v>
      </c>
      <c r="F31" s="60"/>
      <c r="G31" s="63">
        <f t="shared" si="1"/>
        <v>0</v>
      </c>
    </row>
    <row r="32" spans="2:7" ht="26.25" thickBot="1" x14ac:dyDescent="0.25">
      <c r="B32" s="9" t="s">
        <v>97</v>
      </c>
      <c r="C32" s="5" t="s">
        <v>36</v>
      </c>
      <c r="D32" s="2" t="s">
        <v>9</v>
      </c>
      <c r="E32" s="2">
        <v>1</v>
      </c>
      <c r="F32" s="60"/>
      <c r="G32" s="63">
        <f t="shared" si="1"/>
        <v>0</v>
      </c>
    </row>
    <row r="33" spans="2:7" ht="26.25" thickBot="1" x14ac:dyDescent="0.25">
      <c r="B33" s="9" t="s">
        <v>98</v>
      </c>
      <c r="C33" s="5" t="s">
        <v>37</v>
      </c>
      <c r="D33" s="2" t="s">
        <v>9</v>
      </c>
      <c r="E33" s="2">
        <v>1</v>
      </c>
      <c r="F33" s="60"/>
      <c r="G33" s="63">
        <f t="shared" si="1"/>
        <v>0</v>
      </c>
    </row>
    <row r="34" spans="2:7" ht="15" thickBot="1" x14ac:dyDescent="0.25">
      <c r="B34" s="9" t="s">
        <v>99</v>
      </c>
      <c r="C34" s="5" t="s">
        <v>38</v>
      </c>
      <c r="D34" s="2" t="s">
        <v>9</v>
      </c>
      <c r="E34" s="2">
        <v>1</v>
      </c>
      <c r="F34" s="60"/>
      <c r="G34" s="63">
        <f t="shared" si="1"/>
        <v>0</v>
      </c>
    </row>
    <row r="35" spans="2:7" ht="15" thickBot="1" x14ac:dyDescent="0.25">
      <c r="B35" s="9" t="s">
        <v>100</v>
      </c>
      <c r="C35" s="5" t="s">
        <v>39</v>
      </c>
      <c r="D35" s="2" t="s">
        <v>9</v>
      </c>
      <c r="E35" s="2">
        <v>1</v>
      </c>
      <c r="F35" s="60"/>
      <c r="G35" s="63">
        <f t="shared" si="1"/>
        <v>0</v>
      </c>
    </row>
    <row r="36" spans="2:7" ht="25.5" customHeight="1" thickBot="1" x14ac:dyDescent="0.25">
      <c r="B36" s="8" t="s">
        <v>40</v>
      </c>
      <c r="C36" s="84" t="s">
        <v>41</v>
      </c>
      <c r="D36" s="85"/>
      <c r="E36" s="85"/>
      <c r="F36" s="85"/>
      <c r="G36" s="86"/>
    </row>
    <row r="37" spans="2:7" ht="15" thickBot="1" x14ac:dyDescent="0.25">
      <c r="B37" s="9" t="s">
        <v>101</v>
      </c>
      <c r="C37" s="5" t="s">
        <v>42</v>
      </c>
      <c r="D37" s="2" t="s">
        <v>9</v>
      </c>
      <c r="E37" s="2">
        <v>1</v>
      </c>
      <c r="F37" s="57"/>
      <c r="G37" s="62">
        <f>F37*E37</f>
        <v>0</v>
      </c>
    </row>
    <row r="38" spans="2:7" ht="39" thickBot="1" x14ac:dyDescent="0.25">
      <c r="B38" s="9" t="s">
        <v>102</v>
      </c>
      <c r="C38" s="5" t="s">
        <v>43</v>
      </c>
      <c r="D38" s="2" t="s">
        <v>9</v>
      </c>
      <c r="E38" s="2">
        <v>1</v>
      </c>
      <c r="F38" s="57"/>
      <c r="G38" s="62">
        <f>F38*E38</f>
        <v>0</v>
      </c>
    </row>
    <row r="39" spans="2:7" ht="25.5" customHeight="1" thickBot="1" x14ac:dyDescent="0.25">
      <c r="B39" s="8" t="s">
        <v>44</v>
      </c>
      <c r="C39" s="84" t="s">
        <v>45</v>
      </c>
      <c r="D39" s="85"/>
      <c r="E39" s="85"/>
      <c r="F39" s="85"/>
      <c r="G39" s="86"/>
    </row>
    <row r="40" spans="2:7" ht="15" thickBot="1" x14ac:dyDescent="0.25">
      <c r="B40" s="9" t="s">
        <v>104</v>
      </c>
      <c r="C40" s="5" t="s">
        <v>46</v>
      </c>
      <c r="D40" s="2" t="s">
        <v>9</v>
      </c>
      <c r="E40" s="2">
        <v>1</v>
      </c>
      <c r="F40" s="59"/>
      <c r="G40" s="62">
        <f>F40*E40</f>
        <v>0</v>
      </c>
    </row>
    <row r="41" spans="2:7" ht="26.25" thickBot="1" x14ac:dyDescent="0.25">
      <c r="B41" s="9" t="s">
        <v>103</v>
      </c>
      <c r="C41" s="5" t="s">
        <v>47</v>
      </c>
      <c r="D41" s="2" t="s">
        <v>9</v>
      </c>
      <c r="E41" s="2">
        <v>1</v>
      </c>
      <c r="F41" s="59"/>
      <c r="G41" s="62">
        <f>F41*E41</f>
        <v>0</v>
      </c>
    </row>
    <row r="42" spans="2:7" ht="25.5" customHeight="1" thickBot="1" x14ac:dyDescent="0.25">
      <c r="B42" s="8" t="s">
        <v>48</v>
      </c>
      <c r="C42" s="93" t="s">
        <v>49</v>
      </c>
      <c r="D42" s="94"/>
      <c r="E42" s="94"/>
      <c r="F42" s="94"/>
      <c r="G42" s="95"/>
    </row>
    <row r="43" spans="2:7" ht="15" thickBot="1" x14ac:dyDescent="0.25">
      <c r="B43" s="9" t="s">
        <v>105</v>
      </c>
      <c r="C43" s="55" t="s">
        <v>50</v>
      </c>
      <c r="D43" s="54" t="s">
        <v>9</v>
      </c>
      <c r="E43" s="54">
        <v>1</v>
      </c>
      <c r="F43" s="58"/>
      <c r="G43" s="63">
        <f>F43*E43</f>
        <v>0</v>
      </c>
    </row>
    <row r="44" spans="2:7" ht="15" thickBot="1" x14ac:dyDescent="0.25">
      <c r="B44" s="9" t="s">
        <v>106</v>
      </c>
      <c r="C44" s="55" t="s">
        <v>51</v>
      </c>
      <c r="D44" s="54" t="s">
        <v>9</v>
      </c>
      <c r="E44" s="54">
        <v>1</v>
      </c>
      <c r="F44" s="58"/>
      <c r="G44" s="63">
        <f t="shared" ref="G44:G46" si="2">F44*E44</f>
        <v>0</v>
      </c>
    </row>
    <row r="45" spans="2:7" ht="26.25" thickBot="1" x14ac:dyDescent="0.25">
      <c r="B45" s="9" t="s">
        <v>107</v>
      </c>
      <c r="C45" s="55" t="s">
        <v>52</v>
      </c>
      <c r="D45" s="54" t="s">
        <v>9</v>
      </c>
      <c r="E45" s="54">
        <v>1</v>
      </c>
      <c r="F45" s="58"/>
      <c r="G45" s="63">
        <f t="shared" si="2"/>
        <v>0</v>
      </c>
    </row>
    <row r="46" spans="2:7" ht="26.25" thickBot="1" x14ac:dyDescent="0.25">
      <c r="B46" s="9" t="s">
        <v>108</v>
      </c>
      <c r="C46" s="55" t="s">
        <v>53</v>
      </c>
      <c r="D46" s="54" t="s">
        <v>9</v>
      </c>
      <c r="E46" s="54">
        <v>1</v>
      </c>
      <c r="F46" s="58"/>
      <c r="G46" s="63">
        <f t="shared" si="2"/>
        <v>0</v>
      </c>
    </row>
    <row r="47" spans="2:7" ht="25.5" customHeight="1" thickBot="1" x14ac:dyDescent="0.25">
      <c r="B47" s="8" t="s">
        <v>54</v>
      </c>
      <c r="C47" s="93" t="s">
        <v>55</v>
      </c>
      <c r="D47" s="94"/>
      <c r="E47" s="94"/>
      <c r="F47" s="94"/>
      <c r="G47" s="95"/>
    </row>
    <row r="48" spans="2:7" ht="26.25" thickBot="1" x14ac:dyDescent="0.25">
      <c r="B48" s="9" t="s">
        <v>109</v>
      </c>
      <c r="C48" s="55" t="s">
        <v>56</v>
      </c>
      <c r="D48" s="54" t="s">
        <v>9</v>
      </c>
      <c r="E48" s="54">
        <v>1</v>
      </c>
      <c r="F48" s="58"/>
      <c r="G48" s="63">
        <f>F48*E48</f>
        <v>0</v>
      </c>
    </row>
    <row r="49" spans="2:7" ht="26.25" thickBot="1" x14ac:dyDescent="0.25">
      <c r="B49" s="9" t="s">
        <v>110</v>
      </c>
      <c r="C49" s="55" t="s">
        <v>57</v>
      </c>
      <c r="D49" s="54" t="s">
        <v>9</v>
      </c>
      <c r="E49" s="54">
        <v>1</v>
      </c>
      <c r="F49" s="58"/>
      <c r="G49" s="63">
        <f t="shared" ref="G49:G50" si="3">F49*E49</f>
        <v>0</v>
      </c>
    </row>
    <row r="50" spans="2:7" ht="15" thickBot="1" x14ac:dyDescent="0.25">
      <c r="B50" s="9" t="s">
        <v>111</v>
      </c>
      <c r="C50" s="55" t="s">
        <v>58</v>
      </c>
      <c r="D50" s="54" t="s">
        <v>9</v>
      </c>
      <c r="E50" s="54">
        <v>1</v>
      </c>
      <c r="F50" s="58"/>
      <c r="G50" s="63">
        <f t="shared" si="3"/>
        <v>0</v>
      </c>
    </row>
    <row r="51" spans="2:7" ht="38.25" customHeight="1" thickBot="1" x14ac:dyDescent="0.25">
      <c r="B51" s="8" t="s">
        <v>59</v>
      </c>
      <c r="C51" s="93" t="s">
        <v>60</v>
      </c>
      <c r="D51" s="94"/>
      <c r="E51" s="94"/>
      <c r="F51" s="94"/>
      <c r="G51" s="95"/>
    </row>
    <row r="52" spans="2:7" ht="64.5" thickBot="1" x14ac:dyDescent="0.25">
      <c r="B52" s="9" t="s">
        <v>112</v>
      </c>
      <c r="C52" s="55" t="s">
        <v>61</v>
      </c>
      <c r="D52" s="54" t="s">
        <v>9</v>
      </c>
      <c r="E52" s="54">
        <v>1</v>
      </c>
      <c r="F52" s="58"/>
      <c r="G52" s="63">
        <f>F52*E52</f>
        <v>0</v>
      </c>
    </row>
    <row r="53" spans="2:7" ht="51.75" thickBot="1" x14ac:dyDescent="0.25">
      <c r="B53" s="9" t="s">
        <v>113</v>
      </c>
      <c r="C53" s="55" t="s">
        <v>62</v>
      </c>
      <c r="D53" s="54" t="s">
        <v>9</v>
      </c>
      <c r="E53" s="54">
        <v>1</v>
      </c>
      <c r="F53" s="58"/>
      <c r="G53" s="63">
        <f t="shared" ref="G53:G56" si="4">F53*E53</f>
        <v>0</v>
      </c>
    </row>
    <row r="54" spans="2:7" ht="39" thickBot="1" x14ac:dyDescent="0.25">
      <c r="B54" s="9" t="s">
        <v>114</v>
      </c>
      <c r="C54" s="55" t="s">
        <v>63</v>
      </c>
      <c r="D54" s="54" t="s">
        <v>9</v>
      </c>
      <c r="E54" s="54">
        <v>1</v>
      </c>
      <c r="F54" s="58"/>
      <c r="G54" s="63">
        <f t="shared" si="4"/>
        <v>0</v>
      </c>
    </row>
    <row r="55" spans="2:7" ht="39" thickBot="1" x14ac:dyDescent="0.25">
      <c r="B55" s="9" t="s">
        <v>115</v>
      </c>
      <c r="C55" s="55" t="s">
        <v>64</v>
      </c>
      <c r="D55" s="54" t="s">
        <v>9</v>
      </c>
      <c r="E55" s="54">
        <v>1</v>
      </c>
      <c r="F55" s="58"/>
      <c r="G55" s="63">
        <f t="shared" si="4"/>
        <v>0</v>
      </c>
    </row>
    <row r="56" spans="2:7" ht="26.25" thickBot="1" x14ac:dyDescent="0.25">
      <c r="B56" s="9" t="s">
        <v>116</v>
      </c>
      <c r="C56" s="55" t="s">
        <v>65</v>
      </c>
      <c r="D56" s="54" t="s">
        <v>9</v>
      </c>
      <c r="E56" s="54">
        <v>1</v>
      </c>
      <c r="F56" s="58"/>
      <c r="G56" s="63">
        <f t="shared" si="4"/>
        <v>0</v>
      </c>
    </row>
    <row r="57" spans="2:7" ht="51" customHeight="1" thickBot="1" x14ac:dyDescent="0.25">
      <c r="B57" s="8" t="s">
        <v>66</v>
      </c>
      <c r="C57" s="93" t="s">
        <v>197</v>
      </c>
      <c r="D57" s="94"/>
      <c r="E57" s="94"/>
      <c r="F57" s="94"/>
      <c r="G57" s="95"/>
    </row>
    <row r="58" spans="2:7" ht="39" thickBot="1" x14ac:dyDescent="0.25">
      <c r="B58" s="9" t="s">
        <v>117</v>
      </c>
      <c r="C58" s="55" t="s">
        <v>198</v>
      </c>
      <c r="D58" s="91" t="s">
        <v>67</v>
      </c>
      <c r="E58" s="92"/>
      <c r="F58" s="54"/>
      <c r="G58" s="63">
        <f>SUM(G52:G54)*30%</f>
        <v>0</v>
      </c>
    </row>
    <row r="59" spans="2:7" ht="64.5" thickBot="1" x14ac:dyDescent="0.25">
      <c r="B59" s="9" t="s">
        <v>118</v>
      </c>
      <c r="C59" s="55" t="s">
        <v>68</v>
      </c>
      <c r="D59" s="54" t="s">
        <v>9</v>
      </c>
      <c r="E59" s="54">
        <v>1</v>
      </c>
      <c r="F59" s="58"/>
      <c r="G59" s="63">
        <f>F59*E59</f>
        <v>0</v>
      </c>
    </row>
    <row r="60" spans="2:7" ht="15" thickBot="1" x14ac:dyDescent="0.25">
      <c r="B60" s="8" t="s">
        <v>69</v>
      </c>
      <c r="C60" s="93" t="s">
        <v>70</v>
      </c>
      <c r="D60" s="94"/>
      <c r="E60" s="94"/>
      <c r="F60" s="94"/>
      <c r="G60" s="95"/>
    </row>
    <row r="61" spans="2:7" ht="26.25" thickBot="1" x14ac:dyDescent="0.25">
      <c r="B61" s="9" t="s">
        <v>119</v>
      </c>
      <c r="C61" s="55" t="s">
        <v>71</v>
      </c>
      <c r="D61" s="54" t="s">
        <v>9</v>
      </c>
      <c r="E61" s="54">
        <v>1</v>
      </c>
      <c r="F61" s="58"/>
      <c r="G61" s="63">
        <f>F61*E61</f>
        <v>0</v>
      </c>
    </row>
    <row r="62" spans="2:7" ht="38.25" customHeight="1" thickBot="1" x14ac:dyDescent="0.25">
      <c r="B62" s="8" t="s">
        <v>72</v>
      </c>
      <c r="C62" s="84" t="s">
        <v>73</v>
      </c>
      <c r="D62" s="85"/>
      <c r="E62" s="85"/>
      <c r="F62" s="85"/>
      <c r="G62" s="86"/>
    </row>
    <row r="63" spans="2:7" ht="15" thickBot="1" x14ac:dyDescent="0.25">
      <c r="B63" s="9" t="s">
        <v>120</v>
      </c>
      <c r="C63" s="5" t="s">
        <v>74</v>
      </c>
      <c r="D63" s="2" t="s">
        <v>11</v>
      </c>
      <c r="E63" s="2">
        <v>300</v>
      </c>
      <c r="F63" s="57"/>
      <c r="G63" s="64">
        <f>F63*E63</f>
        <v>0</v>
      </c>
    </row>
    <row r="64" spans="2:7" ht="15" thickBot="1" x14ac:dyDescent="0.25">
      <c r="B64" s="9" t="s">
        <v>121</v>
      </c>
      <c r="C64" s="5" t="s">
        <v>75</v>
      </c>
      <c r="D64" s="2" t="s">
        <v>11</v>
      </c>
      <c r="E64" s="2">
        <v>320</v>
      </c>
      <c r="F64" s="83"/>
      <c r="G64" s="65">
        <f t="shared" ref="G64:G66" si="5">F64*E64</f>
        <v>0</v>
      </c>
    </row>
    <row r="65" spans="2:7" ht="15" thickBot="1" x14ac:dyDescent="0.25">
      <c r="B65" s="9" t="s">
        <v>122</v>
      </c>
      <c r="C65" s="5" t="s">
        <v>76</v>
      </c>
      <c r="D65" s="2" t="s">
        <v>11</v>
      </c>
      <c r="E65" s="2">
        <v>640</v>
      </c>
      <c r="F65" s="83"/>
      <c r="G65" s="66">
        <f t="shared" si="5"/>
        <v>0</v>
      </c>
    </row>
    <row r="66" spans="2:7" ht="15" thickBot="1" x14ac:dyDescent="0.25">
      <c r="B66" s="10" t="s">
        <v>123</v>
      </c>
      <c r="C66" s="6" t="s">
        <v>77</v>
      </c>
      <c r="D66" s="3" t="s">
        <v>11</v>
      </c>
      <c r="E66" s="3">
        <v>460</v>
      </c>
      <c r="F66" s="82"/>
      <c r="G66" s="67">
        <f t="shared" si="5"/>
        <v>0</v>
      </c>
    </row>
    <row r="67" spans="2:7" ht="15.75" thickTop="1" thickBot="1" x14ac:dyDescent="0.25">
      <c r="B67" s="71"/>
      <c r="C67" s="96" t="s">
        <v>78</v>
      </c>
      <c r="D67" s="97"/>
      <c r="E67" s="98"/>
      <c r="F67" s="72"/>
      <c r="G67" s="64">
        <f>SUM(G63:G66,G61,G59,G58,G52:G56,G48:G50,G43:G46,G40:G41,G37:G38,G27:G35,G26,G24,G21:G22,G17:G19,G14:G15,G11:G12)</f>
        <v>0</v>
      </c>
    </row>
    <row r="68" spans="2:7" ht="15" thickBot="1" x14ac:dyDescent="0.25">
      <c r="B68" s="71"/>
      <c r="C68" s="84" t="s">
        <v>79</v>
      </c>
      <c r="D68" s="85"/>
      <c r="E68" s="86"/>
      <c r="F68" s="72"/>
      <c r="G68" s="64">
        <f>G67*22%</f>
        <v>0</v>
      </c>
    </row>
    <row r="69" spans="2:7" ht="15" thickBot="1" x14ac:dyDescent="0.25">
      <c r="B69" s="71"/>
      <c r="C69" s="84" t="s">
        <v>80</v>
      </c>
      <c r="D69" s="85"/>
      <c r="E69" s="86"/>
      <c r="F69" s="72"/>
      <c r="G69" s="64">
        <f>G67*1.22</f>
        <v>0</v>
      </c>
    </row>
    <row r="73" spans="2:7" ht="162" customHeight="1" x14ac:dyDescent="0.2">
      <c r="B73" s="88" t="s">
        <v>201</v>
      </c>
      <c r="C73" s="89"/>
      <c r="D73" s="89"/>
      <c r="E73" s="89"/>
      <c r="F73" s="89"/>
      <c r="G73" s="89"/>
    </row>
  </sheetData>
  <sheetProtection algorithmName="SHA-512" hashValue="MnpvhKMmaweTSKw9T3/6xqu9HLe4c6m+ewuUT+fxcfLCyHJQZotf6g60zUHnnBK50po2xEKXoH1E2+z4lhGGkg==" saltValue="PRlikzlAd1stCw5NAhgsDw==" spinCount="100000" sheet="1" objects="1" scenarios="1"/>
  <mergeCells count="22">
    <mergeCell ref="B6:G6"/>
    <mergeCell ref="B73:G73"/>
    <mergeCell ref="B4:G4"/>
    <mergeCell ref="B2:G2"/>
    <mergeCell ref="D58:E58"/>
    <mergeCell ref="C60:G60"/>
    <mergeCell ref="C62:G62"/>
    <mergeCell ref="C67:E67"/>
    <mergeCell ref="C68:E68"/>
    <mergeCell ref="C69:E69"/>
    <mergeCell ref="C36:G36"/>
    <mergeCell ref="C39:G39"/>
    <mergeCell ref="C42:G42"/>
    <mergeCell ref="C47:G47"/>
    <mergeCell ref="C51:G51"/>
    <mergeCell ref="C57:G57"/>
    <mergeCell ref="C25:G25"/>
    <mergeCell ref="C10:G10"/>
    <mergeCell ref="C13:G13"/>
    <mergeCell ref="C16:G16"/>
    <mergeCell ref="C20:G20"/>
    <mergeCell ref="C23:G23"/>
  </mergeCells>
  <dataValidations count="1">
    <dataValidation type="custom" allowBlank="1" showInputMessage="1" showErrorMessage="1" sqref="F11:F12 F14:F15 F17:F19 F21:F22 F24 F26:F35 F37:F38 F40:F41 F43:F46 F48:F50 F52:F56 F59 F61 F63:F66">
      <formula1>F11=ROUND(F11,2)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66"/>
  <sheetViews>
    <sheetView topLeftCell="A43" workbookViewId="0">
      <selection activeCell="I11" sqref="I11"/>
    </sheetView>
  </sheetViews>
  <sheetFormatPr defaultRowHeight="15" x14ac:dyDescent="0.25"/>
  <cols>
    <col min="2" max="2" width="42.5703125" style="49" customWidth="1"/>
    <col min="5" max="6" width="13.5703125" customWidth="1"/>
  </cols>
  <sheetData>
    <row r="2" spans="2:6" ht="45" customHeight="1" x14ac:dyDescent="0.25">
      <c r="B2" s="102" t="s">
        <v>199</v>
      </c>
      <c r="C2" s="102"/>
      <c r="D2" s="102"/>
      <c r="E2" s="102"/>
      <c r="F2" s="102"/>
    </row>
    <row r="4" spans="2:6" ht="43.5" customHeight="1" x14ac:dyDescent="0.25">
      <c r="B4" s="101" t="s">
        <v>124</v>
      </c>
      <c r="C4" s="101"/>
      <c r="D4" s="101"/>
      <c r="E4" s="101"/>
      <c r="F4" s="101"/>
    </row>
    <row r="5" spans="2:6" ht="15.75" thickBot="1" x14ac:dyDescent="0.3"/>
    <row r="6" spans="2:6" x14ac:dyDescent="0.25">
      <c r="B6" s="103" t="s">
        <v>125</v>
      </c>
      <c r="C6" s="103" t="s">
        <v>126</v>
      </c>
      <c r="D6" s="103" t="s">
        <v>127</v>
      </c>
      <c r="E6" s="103" t="s">
        <v>128</v>
      </c>
      <c r="F6" s="11" t="s">
        <v>129</v>
      </c>
    </row>
    <row r="7" spans="2:6" ht="15.75" thickBot="1" x14ac:dyDescent="0.3">
      <c r="B7" s="104"/>
      <c r="C7" s="104"/>
      <c r="D7" s="104"/>
      <c r="E7" s="104"/>
      <c r="F7" s="12" t="s">
        <v>130</v>
      </c>
    </row>
    <row r="8" spans="2:6" ht="15.75" thickBot="1" x14ac:dyDescent="0.3">
      <c r="B8" s="13" t="s">
        <v>131</v>
      </c>
      <c r="C8" s="14"/>
      <c r="D8" s="15"/>
      <c r="E8" s="16"/>
      <c r="F8" s="16"/>
    </row>
    <row r="9" spans="2:6" ht="15.75" thickBot="1" x14ac:dyDescent="0.3">
      <c r="B9" s="17" t="s">
        <v>132</v>
      </c>
      <c r="C9" s="18" t="s">
        <v>133</v>
      </c>
      <c r="D9" s="19">
        <v>1</v>
      </c>
      <c r="E9" s="74"/>
      <c r="F9" s="62">
        <f>E9*D9</f>
        <v>0</v>
      </c>
    </row>
    <row r="10" spans="2:6" ht="15.75" thickBot="1" x14ac:dyDescent="0.3">
      <c r="B10" s="17" t="s">
        <v>134</v>
      </c>
      <c r="C10" s="18" t="s">
        <v>135</v>
      </c>
      <c r="D10" s="19">
        <v>1</v>
      </c>
      <c r="E10" s="74"/>
      <c r="F10" s="62">
        <f t="shared" ref="F10:F11" si="0">E10*D10</f>
        <v>0</v>
      </c>
    </row>
    <row r="11" spans="2:6" ht="15.75" thickBot="1" x14ac:dyDescent="0.3">
      <c r="B11" s="17" t="s">
        <v>136</v>
      </c>
      <c r="C11" s="18" t="s">
        <v>133</v>
      </c>
      <c r="D11" s="19">
        <v>10</v>
      </c>
      <c r="E11" s="74"/>
      <c r="F11" s="62">
        <f t="shared" si="0"/>
        <v>0</v>
      </c>
    </row>
    <row r="12" spans="2:6" ht="25.5" x14ac:dyDescent="0.25">
      <c r="B12" s="50" t="s">
        <v>137</v>
      </c>
      <c r="C12" s="105" t="s">
        <v>138</v>
      </c>
      <c r="D12" s="105"/>
      <c r="E12" s="105"/>
      <c r="F12" s="20"/>
    </row>
    <row r="13" spans="2:6" ht="15.75" thickBot="1" x14ac:dyDescent="0.3">
      <c r="B13" s="45" t="s">
        <v>139</v>
      </c>
      <c r="C13" s="106"/>
      <c r="D13" s="106"/>
      <c r="E13" s="106"/>
      <c r="F13" s="21"/>
    </row>
    <row r="14" spans="2:6" ht="15.75" thickBot="1" x14ac:dyDescent="0.3">
      <c r="B14" s="17" t="s">
        <v>140</v>
      </c>
      <c r="C14" s="18" t="s">
        <v>141</v>
      </c>
      <c r="D14" s="19">
        <v>35</v>
      </c>
      <c r="E14" s="74"/>
      <c r="F14" s="62">
        <f>E14*D14</f>
        <v>0</v>
      </c>
    </row>
    <row r="15" spans="2:6" ht="15.75" thickBot="1" x14ac:dyDescent="0.3">
      <c r="B15" s="17" t="s">
        <v>142</v>
      </c>
      <c r="C15" s="18" t="s">
        <v>141</v>
      </c>
      <c r="D15" s="19">
        <v>100</v>
      </c>
      <c r="E15" s="74"/>
      <c r="F15" s="62">
        <f t="shared" ref="F15:F18" si="1">E15*D15</f>
        <v>0</v>
      </c>
    </row>
    <row r="16" spans="2:6" ht="26.25" thickBot="1" x14ac:dyDescent="0.3">
      <c r="B16" s="17" t="s">
        <v>143</v>
      </c>
      <c r="C16" s="18" t="s">
        <v>141</v>
      </c>
      <c r="D16" s="19">
        <v>15</v>
      </c>
      <c r="E16" s="74"/>
      <c r="F16" s="62">
        <f t="shared" si="1"/>
        <v>0</v>
      </c>
    </row>
    <row r="17" spans="2:6" ht="15.75" thickBot="1" x14ac:dyDescent="0.3">
      <c r="B17" s="17" t="s">
        <v>144</v>
      </c>
      <c r="C17" s="18" t="s">
        <v>141</v>
      </c>
      <c r="D17" s="19">
        <v>10</v>
      </c>
      <c r="E17" s="74"/>
      <c r="F17" s="62">
        <f t="shared" si="1"/>
        <v>0</v>
      </c>
    </row>
    <row r="18" spans="2:6" ht="15.75" thickBot="1" x14ac:dyDescent="0.3">
      <c r="B18" s="17" t="s">
        <v>145</v>
      </c>
      <c r="C18" s="18" t="s">
        <v>141</v>
      </c>
      <c r="D18" s="19">
        <v>150</v>
      </c>
      <c r="E18" s="74"/>
      <c r="F18" s="62">
        <f t="shared" si="1"/>
        <v>0</v>
      </c>
    </row>
    <row r="19" spans="2:6" ht="15.75" thickBot="1" x14ac:dyDescent="0.3">
      <c r="B19" s="13" t="s">
        <v>146</v>
      </c>
      <c r="C19" s="14"/>
      <c r="D19" s="15"/>
      <c r="E19" s="16"/>
      <c r="F19" s="21"/>
    </row>
    <row r="20" spans="2:6" ht="15.75" thickBot="1" x14ac:dyDescent="0.3">
      <c r="B20" s="17" t="s">
        <v>147</v>
      </c>
      <c r="C20" s="18" t="s">
        <v>148</v>
      </c>
      <c r="D20" s="19">
        <v>20</v>
      </c>
      <c r="E20" s="74"/>
      <c r="F20" s="62">
        <f>E20*D20</f>
        <v>0</v>
      </c>
    </row>
    <row r="21" spans="2:6" ht="15.75" thickBot="1" x14ac:dyDescent="0.3">
      <c r="B21" s="17" t="s">
        <v>149</v>
      </c>
      <c r="C21" s="18" t="s">
        <v>133</v>
      </c>
      <c r="D21" s="19">
        <v>20</v>
      </c>
      <c r="E21" s="74"/>
      <c r="F21" s="62">
        <f t="shared" ref="F21:F22" si="2">E21*D21</f>
        <v>0</v>
      </c>
    </row>
    <row r="22" spans="2:6" ht="15.75" thickBot="1" x14ac:dyDescent="0.3">
      <c r="B22" s="17" t="s">
        <v>150</v>
      </c>
      <c r="C22" s="18" t="s">
        <v>133</v>
      </c>
      <c r="D22" s="19">
        <v>30</v>
      </c>
      <c r="E22" s="74"/>
      <c r="F22" s="62">
        <f t="shared" si="2"/>
        <v>0</v>
      </c>
    </row>
    <row r="23" spans="2:6" ht="26.25" thickBot="1" x14ac:dyDescent="0.3">
      <c r="B23" s="22" t="s">
        <v>151</v>
      </c>
      <c r="C23" s="18" t="s">
        <v>133</v>
      </c>
      <c r="D23" s="23">
        <v>5</v>
      </c>
      <c r="E23" s="74"/>
      <c r="F23" s="62">
        <f>E23*D23</f>
        <v>0</v>
      </c>
    </row>
    <row r="24" spans="2:6" ht="15.75" thickBot="1" x14ac:dyDescent="0.3">
      <c r="B24" s="51" t="s">
        <v>152</v>
      </c>
      <c r="C24" s="14"/>
      <c r="D24" s="24"/>
      <c r="E24" s="25"/>
      <c r="F24" s="26"/>
    </row>
    <row r="25" spans="2:6" ht="15.75" thickBot="1" x14ac:dyDescent="0.3">
      <c r="B25" s="17" t="s">
        <v>153</v>
      </c>
      <c r="C25" s="18" t="s">
        <v>133</v>
      </c>
      <c r="D25" s="19">
        <v>10</v>
      </c>
      <c r="E25" s="74"/>
      <c r="F25" s="62">
        <f>E25*D25</f>
        <v>0</v>
      </c>
    </row>
    <row r="26" spans="2:6" ht="26.25" thickBot="1" x14ac:dyDescent="0.3">
      <c r="B26" s="17" t="s">
        <v>154</v>
      </c>
      <c r="C26" s="18" t="s">
        <v>133</v>
      </c>
      <c r="D26" s="19">
        <v>5</v>
      </c>
      <c r="E26" s="74"/>
      <c r="F26" s="62">
        <f t="shared" ref="F26:F28" si="3">E26*D26</f>
        <v>0</v>
      </c>
    </row>
    <row r="27" spans="2:6" ht="15.75" thickBot="1" x14ac:dyDescent="0.3">
      <c r="B27" s="17" t="s">
        <v>155</v>
      </c>
      <c r="C27" s="18" t="s">
        <v>133</v>
      </c>
      <c r="D27" s="19">
        <v>33</v>
      </c>
      <c r="E27" s="74"/>
      <c r="F27" s="62">
        <f t="shared" si="3"/>
        <v>0</v>
      </c>
    </row>
    <row r="28" spans="2:6" ht="15.75" thickBot="1" x14ac:dyDescent="0.3">
      <c r="B28" s="22" t="s">
        <v>156</v>
      </c>
      <c r="C28" s="27" t="s">
        <v>133</v>
      </c>
      <c r="D28" s="23">
        <v>5</v>
      </c>
      <c r="E28" s="74"/>
      <c r="F28" s="62">
        <f t="shared" si="3"/>
        <v>0</v>
      </c>
    </row>
    <row r="29" spans="2:6" ht="15.75" thickBot="1" x14ac:dyDescent="0.3">
      <c r="B29" s="28" t="s">
        <v>157</v>
      </c>
      <c r="C29" s="29"/>
      <c r="D29" s="29"/>
      <c r="E29" s="30"/>
      <c r="F29" s="31"/>
    </row>
    <row r="30" spans="2:6" ht="26.25" thickBot="1" x14ac:dyDescent="0.3">
      <c r="B30" s="17" t="s">
        <v>158</v>
      </c>
      <c r="C30" s="18" t="s">
        <v>141</v>
      </c>
      <c r="D30" s="19">
        <v>20</v>
      </c>
      <c r="E30" s="74"/>
      <c r="F30" s="62">
        <f>E30*D30</f>
        <v>0</v>
      </c>
    </row>
    <row r="31" spans="2:6" ht="15.75" thickBot="1" x14ac:dyDescent="0.3">
      <c r="B31" s="17" t="s">
        <v>159</v>
      </c>
      <c r="C31" s="18" t="s">
        <v>141</v>
      </c>
      <c r="D31" s="19">
        <v>25</v>
      </c>
      <c r="E31" s="74"/>
      <c r="F31" s="62">
        <f t="shared" ref="F31:F34" si="4">E31*D31</f>
        <v>0</v>
      </c>
    </row>
    <row r="32" spans="2:6" ht="15.75" thickBot="1" x14ac:dyDescent="0.3">
      <c r="B32" s="17" t="s">
        <v>160</v>
      </c>
      <c r="C32" s="18" t="s">
        <v>9</v>
      </c>
      <c r="D32" s="19">
        <v>3</v>
      </c>
      <c r="E32" s="74"/>
      <c r="F32" s="62">
        <f t="shared" si="4"/>
        <v>0</v>
      </c>
    </row>
    <row r="33" spans="2:6" ht="26.25" thickBot="1" x14ac:dyDescent="0.3">
      <c r="B33" s="17" t="s">
        <v>161</v>
      </c>
      <c r="C33" s="18" t="s">
        <v>133</v>
      </c>
      <c r="D33" s="19">
        <v>7</v>
      </c>
      <c r="E33" s="74"/>
      <c r="F33" s="62">
        <f t="shared" si="4"/>
        <v>0</v>
      </c>
    </row>
    <row r="34" spans="2:6" ht="26.25" thickBot="1" x14ac:dyDescent="0.3">
      <c r="B34" s="22" t="s">
        <v>162</v>
      </c>
      <c r="C34" s="27" t="s">
        <v>133</v>
      </c>
      <c r="D34" s="23">
        <v>7</v>
      </c>
      <c r="E34" s="74"/>
      <c r="F34" s="62">
        <f t="shared" si="4"/>
        <v>0</v>
      </c>
    </row>
    <row r="35" spans="2:6" ht="15.75" thickBot="1" x14ac:dyDescent="0.3">
      <c r="B35" s="51" t="s">
        <v>163</v>
      </c>
      <c r="C35" s="32"/>
      <c r="D35" s="33"/>
      <c r="E35" s="32"/>
      <c r="F35" s="26"/>
    </row>
    <row r="36" spans="2:6" ht="26.25" thickBot="1" x14ac:dyDescent="0.3">
      <c r="B36" s="17" t="s">
        <v>164</v>
      </c>
      <c r="C36" s="18" t="s">
        <v>133</v>
      </c>
      <c r="D36" s="19">
        <v>22</v>
      </c>
      <c r="E36" s="74"/>
      <c r="F36" s="62">
        <f>E36*D36</f>
        <v>0</v>
      </c>
    </row>
    <row r="37" spans="2:6" ht="26.25" thickBot="1" x14ac:dyDescent="0.3">
      <c r="B37" s="17" t="s">
        <v>165</v>
      </c>
      <c r="C37" s="18" t="s">
        <v>166</v>
      </c>
      <c r="D37" s="34">
        <v>10</v>
      </c>
      <c r="E37" s="74"/>
      <c r="F37" s="62">
        <f t="shared" ref="F37:F42" si="5">E37*D37</f>
        <v>0</v>
      </c>
    </row>
    <row r="38" spans="2:6" ht="26.25" thickBot="1" x14ac:dyDescent="0.3">
      <c r="B38" s="17" t="s">
        <v>167</v>
      </c>
      <c r="C38" s="18" t="s">
        <v>168</v>
      </c>
      <c r="D38" s="44">
        <v>5</v>
      </c>
      <c r="E38" s="74"/>
      <c r="F38" s="62">
        <f t="shared" si="5"/>
        <v>0</v>
      </c>
    </row>
    <row r="39" spans="2:6" ht="15.75" thickBot="1" x14ac:dyDescent="0.3">
      <c r="B39" s="17" t="s">
        <v>169</v>
      </c>
      <c r="C39" s="18" t="s">
        <v>166</v>
      </c>
      <c r="D39" s="35">
        <v>2</v>
      </c>
      <c r="E39" s="74"/>
      <c r="F39" s="62">
        <f t="shared" si="5"/>
        <v>0</v>
      </c>
    </row>
    <row r="40" spans="2:6" ht="26.25" thickBot="1" x14ac:dyDescent="0.3">
      <c r="B40" s="17" t="s">
        <v>170</v>
      </c>
      <c r="C40" s="18" t="s">
        <v>168</v>
      </c>
      <c r="D40" s="19">
        <v>5</v>
      </c>
      <c r="E40" s="74"/>
      <c r="F40" s="62">
        <f t="shared" si="5"/>
        <v>0</v>
      </c>
    </row>
    <row r="41" spans="2:6" ht="26.25" thickBot="1" x14ac:dyDescent="0.3">
      <c r="B41" s="17" t="s">
        <v>171</v>
      </c>
      <c r="C41" s="18" t="s">
        <v>166</v>
      </c>
      <c r="D41" s="19">
        <v>3</v>
      </c>
      <c r="E41" s="74"/>
      <c r="F41" s="62">
        <f t="shared" si="5"/>
        <v>0</v>
      </c>
    </row>
    <row r="42" spans="2:6" ht="26.25" thickBot="1" x14ac:dyDescent="0.3">
      <c r="B42" s="17" t="s">
        <v>172</v>
      </c>
      <c r="C42" s="18" t="s">
        <v>135</v>
      </c>
      <c r="D42" s="19">
        <v>1</v>
      </c>
      <c r="E42" s="74"/>
      <c r="F42" s="62">
        <f t="shared" si="5"/>
        <v>0</v>
      </c>
    </row>
    <row r="43" spans="2:6" ht="15.75" thickBot="1" x14ac:dyDescent="0.3">
      <c r="B43" s="13" t="s">
        <v>173</v>
      </c>
      <c r="C43" s="36"/>
      <c r="D43" s="37"/>
      <c r="E43" s="38"/>
      <c r="F43" s="39"/>
    </row>
    <row r="44" spans="2:6" ht="15.75" thickBot="1" x14ac:dyDescent="0.3">
      <c r="B44" s="17" t="s">
        <v>174</v>
      </c>
      <c r="C44" s="40" t="s">
        <v>9</v>
      </c>
      <c r="D44" s="34">
        <v>20</v>
      </c>
      <c r="E44" s="75"/>
      <c r="F44" s="62">
        <f>E44*D44</f>
        <v>0</v>
      </c>
    </row>
    <row r="45" spans="2:6" ht="15.75" thickBot="1" x14ac:dyDescent="0.3">
      <c r="B45" s="17" t="s">
        <v>175</v>
      </c>
      <c r="C45" s="40" t="s">
        <v>9</v>
      </c>
      <c r="D45" s="34">
        <v>15</v>
      </c>
      <c r="E45" s="75"/>
      <c r="F45" s="62">
        <f t="shared" ref="F45:F54" si="6">E45*D45</f>
        <v>0</v>
      </c>
    </row>
    <row r="46" spans="2:6" ht="15.75" thickBot="1" x14ac:dyDescent="0.3">
      <c r="B46" s="17" t="s">
        <v>176</v>
      </c>
      <c r="C46" s="40" t="s">
        <v>9</v>
      </c>
      <c r="D46" s="34">
        <v>25</v>
      </c>
      <c r="E46" s="75"/>
      <c r="F46" s="62">
        <f t="shared" si="6"/>
        <v>0</v>
      </c>
    </row>
    <row r="47" spans="2:6" ht="15.75" thickBot="1" x14ac:dyDescent="0.3">
      <c r="B47" s="17" t="s">
        <v>177</v>
      </c>
      <c r="C47" s="40" t="s">
        <v>9</v>
      </c>
      <c r="D47" s="34">
        <v>5</v>
      </c>
      <c r="E47" s="75"/>
      <c r="F47" s="62">
        <f t="shared" si="6"/>
        <v>0</v>
      </c>
    </row>
    <row r="48" spans="2:6" ht="15.75" thickBot="1" x14ac:dyDescent="0.3">
      <c r="B48" s="17" t="s">
        <v>178</v>
      </c>
      <c r="C48" s="40" t="s">
        <v>9</v>
      </c>
      <c r="D48" s="34">
        <v>5</v>
      </c>
      <c r="E48" s="75"/>
      <c r="F48" s="62">
        <f t="shared" si="6"/>
        <v>0</v>
      </c>
    </row>
    <row r="49" spans="2:6" ht="15.75" thickBot="1" x14ac:dyDescent="0.3">
      <c r="B49" s="17" t="s">
        <v>179</v>
      </c>
      <c r="C49" s="40" t="s">
        <v>9</v>
      </c>
      <c r="D49" s="34">
        <v>5</v>
      </c>
      <c r="E49" s="75"/>
      <c r="F49" s="62">
        <f t="shared" si="6"/>
        <v>0</v>
      </c>
    </row>
    <row r="50" spans="2:6" ht="15.75" thickBot="1" x14ac:dyDescent="0.3">
      <c r="B50" s="17" t="s">
        <v>180</v>
      </c>
      <c r="C50" s="40" t="s">
        <v>9</v>
      </c>
      <c r="D50" s="34">
        <v>10</v>
      </c>
      <c r="E50" s="75"/>
      <c r="F50" s="62">
        <f t="shared" si="6"/>
        <v>0</v>
      </c>
    </row>
    <row r="51" spans="2:6" ht="15.75" thickBot="1" x14ac:dyDescent="0.3">
      <c r="B51" s="17" t="s">
        <v>181</v>
      </c>
      <c r="C51" s="40" t="s">
        <v>9</v>
      </c>
      <c r="D51" s="34">
        <v>6</v>
      </c>
      <c r="E51" s="75"/>
      <c r="F51" s="62">
        <f t="shared" si="6"/>
        <v>0</v>
      </c>
    </row>
    <row r="52" spans="2:6" ht="15.75" thickBot="1" x14ac:dyDescent="0.3">
      <c r="B52" s="17" t="s">
        <v>182</v>
      </c>
      <c r="C52" s="40" t="s">
        <v>9</v>
      </c>
      <c r="D52" s="34">
        <v>5</v>
      </c>
      <c r="E52" s="75"/>
      <c r="F52" s="62">
        <f t="shared" si="6"/>
        <v>0</v>
      </c>
    </row>
    <row r="53" spans="2:6" ht="15.75" thickBot="1" x14ac:dyDescent="0.3">
      <c r="B53" s="17" t="s">
        <v>183</v>
      </c>
      <c r="C53" s="40" t="s">
        <v>9</v>
      </c>
      <c r="D53" s="34">
        <v>6</v>
      </c>
      <c r="E53" s="75"/>
      <c r="F53" s="62">
        <f t="shared" si="6"/>
        <v>0</v>
      </c>
    </row>
    <row r="54" spans="2:6" ht="15.75" thickBot="1" x14ac:dyDescent="0.3">
      <c r="B54" s="17" t="s">
        <v>184</v>
      </c>
      <c r="C54" s="40" t="s">
        <v>9</v>
      </c>
      <c r="D54" s="34">
        <v>1</v>
      </c>
      <c r="E54" s="75"/>
      <c r="F54" s="62">
        <f t="shared" si="6"/>
        <v>0</v>
      </c>
    </row>
    <row r="55" spans="2:6" ht="26.25" thickBot="1" x14ac:dyDescent="0.3">
      <c r="B55" s="50" t="s">
        <v>185</v>
      </c>
      <c r="C55" s="41"/>
      <c r="D55" s="42"/>
      <c r="E55" s="43"/>
      <c r="F55" s="20"/>
    </row>
    <row r="56" spans="2:6" ht="15.75" thickBot="1" x14ac:dyDescent="0.3">
      <c r="B56" s="52" t="s">
        <v>186</v>
      </c>
      <c r="C56" s="44" t="s">
        <v>135</v>
      </c>
      <c r="D56" s="35">
        <v>1</v>
      </c>
      <c r="E56" s="76"/>
      <c r="F56" s="77">
        <f>E56*D56</f>
        <v>0</v>
      </c>
    </row>
    <row r="57" spans="2:6" ht="26.25" thickBot="1" x14ac:dyDescent="0.3">
      <c r="B57" s="17" t="s">
        <v>187</v>
      </c>
      <c r="C57" s="18" t="s">
        <v>135</v>
      </c>
      <c r="D57" s="19">
        <v>1</v>
      </c>
      <c r="E57" s="76"/>
      <c r="F57" s="77">
        <f t="shared" ref="F57:F62" si="7">E57*D57</f>
        <v>0</v>
      </c>
    </row>
    <row r="58" spans="2:6" ht="26.25" thickBot="1" x14ac:dyDescent="0.3">
      <c r="B58" s="17" t="s">
        <v>188</v>
      </c>
      <c r="C58" s="18" t="s">
        <v>135</v>
      </c>
      <c r="D58" s="19">
        <v>1</v>
      </c>
      <c r="E58" s="76"/>
      <c r="F58" s="77">
        <f t="shared" si="7"/>
        <v>0</v>
      </c>
    </row>
    <row r="59" spans="2:6" ht="15.75" thickBot="1" x14ac:dyDescent="0.3">
      <c r="B59" s="17" t="s">
        <v>189</v>
      </c>
      <c r="C59" s="18" t="s">
        <v>141</v>
      </c>
      <c r="D59" s="19">
        <v>165</v>
      </c>
      <c r="E59" s="76"/>
      <c r="F59" s="77">
        <f t="shared" si="7"/>
        <v>0</v>
      </c>
    </row>
    <row r="60" spans="2:6" ht="15.75" thickBot="1" x14ac:dyDescent="0.3">
      <c r="B60" s="17" t="s">
        <v>190</v>
      </c>
      <c r="C60" s="18" t="s">
        <v>133</v>
      </c>
      <c r="D60" s="19">
        <v>5</v>
      </c>
      <c r="E60" s="76"/>
      <c r="F60" s="77">
        <f t="shared" si="7"/>
        <v>0</v>
      </c>
    </row>
    <row r="61" spans="2:6" ht="15.75" thickBot="1" x14ac:dyDescent="0.3">
      <c r="B61" s="99" t="s">
        <v>191</v>
      </c>
      <c r="C61" s="19" t="s">
        <v>166</v>
      </c>
      <c r="D61" s="19">
        <v>12</v>
      </c>
      <c r="E61" s="76"/>
      <c r="F61" s="77">
        <f t="shared" si="7"/>
        <v>0</v>
      </c>
    </row>
    <row r="62" spans="2:6" ht="15.75" thickBot="1" x14ac:dyDescent="0.3">
      <c r="B62" s="100"/>
      <c r="C62" s="19" t="s">
        <v>168</v>
      </c>
      <c r="D62" s="19">
        <v>6</v>
      </c>
      <c r="E62" s="76"/>
      <c r="F62" s="78">
        <f t="shared" si="7"/>
        <v>0</v>
      </c>
    </row>
    <row r="63" spans="2:6" ht="15.75" thickBot="1" x14ac:dyDescent="0.3">
      <c r="B63" s="53" t="s">
        <v>192</v>
      </c>
      <c r="C63" s="18" t="s">
        <v>135</v>
      </c>
      <c r="D63" s="19">
        <v>1</v>
      </c>
      <c r="E63" s="76"/>
      <c r="F63" s="79">
        <f>E63*D63</f>
        <v>0</v>
      </c>
    </row>
    <row r="64" spans="2:6" ht="15.75" thickBot="1" x14ac:dyDescent="0.3">
      <c r="B64" s="45" t="s">
        <v>193</v>
      </c>
      <c r="C64" s="46"/>
      <c r="D64" s="15"/>
      <c r="E64" s="16"/>
      <c r="F64" s="21"/>
    </row>
    <row r="65" spans="2:6" ht="26.25" thickBot="1" x14ac:dyDescent="0.3">
      <c r="B65" s="17" t="s">
        <v>194</v>
      </c>
      <c r="C65" s="18" t="s">
        <v>195</v>
      </c>
      <c r="D65" s="19">
        <v>3</v>
      </c>
      <c r="E65" s="56"/>
      <c r="F65" s="62">
        <f>SUM(F56:F63,F44:F54,F36:F42,F30:F34,F25:F28,F20:F23,F14:F18,F9:F11)*3%</f>
        <v>0</v>
      </c>
    </row>
    <row r="66" spans="2:6" ht="15.75" thickBot="1" x14ac:dyDescent="0.3">
      <c r="B66" s="47" t="s">
        <v>196</v>
      </c>
      <c r="C66" s="18"/>
      <c r="D66" s="19"/>
      <c r="E66" s="48"/>
      <c r="F66" s="80">
        <f>SUM(F65,F56:F63,F44:F54,F36:F42,F30:F34,F25:F28,F20:F23,F14:F18,F9:F11)</f>
        <v>0</v>
      </c>
    </row>
  </sheetData>
  <sheetProtection algorithmName="SHA-512" hashValue="E6klaetLE7B7BB0jVvcM07BmIB5h9VknXZ0VjO3ANDSMWEINNL7cKxkRsF4aByXVKsiUBODpw3cyzLbzKmHwrw==" saltValue="BtL4QT9r9OGjTkFEwpgOPA==" spinCount="100000" sheet="1" objects="1" scenarios="1"/>
  <mergeCells count="9">
    <mergeCell ref="B61:B62"/>
    <mergeCell ref="B4:F4"/>
    <mergeCell ref="B2:F2"/>
    <mergeCell ref="B6:B7"/>
    <mergeCell ref="C6:C7"/>
    <mergeCell ref="D6:D7"/>
    <mergeCell ref="E6:E7"/>
    <mergeCell ref="C12:E12"/>
    <mergeCell ref="C13:E13"/>
  </mergeCells>
  <dataValidations count="1">
    <dataValidation type="custom" allowBlank="1" showInputMessage="1" showErrorMessage="1" sqref="E9:E11 E14:E18 E20:E23 E25:E28 E30:E34 E36:E42 E44:E54 E56:E63">
      <formula1>E9=ROUND(E9,2)</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Priloga 1</vt:lpstr>
      <vt:lpstr>Priloga 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Pezdirc</dc:creator>
  <cp:lastModifiedBy>Ana Pezdirc</cp:lastModifiedBy>
  <dcterms:created xsi:type="dcterms:W3CDTF">2022-07-05T13:36:32Z</dcterms:created>
  <dcterms:modified xsi:type="dcterms:W3CDTF">2022-07-06T08:59:41Z</dcterms:modified>
</cp:coreProperties>
</file>